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S720\datadisk\Zakazky\1570_Hala Vodova\2021_07_DPS\Vykaz_vymer\"/>
    </mc:Choice>
  </mc:AlternateContent>
  <bookViews>
    <workbookView xWindow="0" yWindow="0" windowWidth="0" windowHeight="0"/>
  </bookViews>
  <sheets>
    <sheet name="Rekapitulace stavby" sheetId="1" r:id="rId1"/>
    <sheet name="003 - Rozpočet kácení dřevin" sheetId="2" r:id="rId2"/>
    <sheet name="04 - Rozpočet sadových úprav" sheetId="3" r:id="rId3"/>
    <sheet name="05 - Rozpočet zelené střechy" sheetId="4" r:id="rId4"/>
  </sheets>
  <definedNames>
    <definedName name="_xlnm.Print_Area" localSheetId="0">'Rekapitulace stavby'!$D$4:$AO$76,'Rekapitulace stavby'!$C$82:$AQ$100</definedName>
    <definedName name="_xlnm.Print_Titles" localSheetId="0">'Rekapitulace stavby'!$92:$92</definedName>
    <definedName name="_xlnm._FilterDatabase" localSheetId="1" hidden="1">'003 - Rozpočet kácení dřevin'!$C$123:$K$216</definedName>
    <definedName name="_xlnm.Print_Area" localSheetId="1">'003 - Rozpočet kácení dřevin'!$C$4:$J$76,'003 - Rozpočet kácení dřevin'!$C$82:$J$103,'003 - Rozpočet kácení dřevin'!$C$109:$K$216</definedName>
    <definedName name="_xlnm.Print_Titles" localSheetId="1">'003 - Rozpočet kácení dřevin'!$123:$123</definedName>
    <definedName name="_xlnm._FilterDatabase" localSheetId="2" hidden="1">'04 - Rozpočet sadových úprav'!$C$123:$K$285</definedName>
    <definedName name="_xlnm.Print_Area" localSheetId="2">'04 - Rozpočet sadových úprav'!$C$4:$J$76,'04 - Rozpočet sadových úprav'!$C$82:$J$103,'04 - Rozpočet sadových úprav'!$C$109:$K$285</definedName>
    <definedName name="_xlnm.Print_Titles" localSheetId="2">'04 - Rozpočet sadových úprav'!$123:$123</definedName>
    <definedName name="_xlnm._FilterDatabase" localSheetId="3" hidden="1">'05 - Rozpočet zelené střechy'!$C$124:$K$193</definedName>
    <definedName name="_xlnm.Print_Area" localSheetId="3">'05 - Rozpočet zelené střechy'!$C$4:$J$76,'05 - Rozpočet zelené střechy'!$C$82:$J$104,'05 - Rozpočet zelené střechy'!$C$110:$K$193</definedName>
    <definedName name="_xlnm.Print_Titles" localSheetId="3">'05 - Rozpočet zelené střechy'!$124:$124</definedName>
  </definedNames>
  <calcPr/>
</workbook>
</file>

<file path=xl/calcChain.xml><?xml version="1.0" encoding="utf-8"?>
<calcChain xmlns="http://schemas.openxmlformats.org/spreadsheetml/2006/main">
  <c i="4" l="1" r="J39"/>
  <c r="J38"/>
  <c i="1" r="AY99"/>
  <c i="4" r="J37"/>
  <c i="1" r="AX99"/>
  <c i="4" r="BI193"/>
  <c r="BH193"/>
  <c r="BG193"/>
  <c r="BF193"/>
  <c r="BK193"/>
  <c r="J193"/>
  <c r="BE193"/>
  <c r="BI192"/>
  <c r="BH192"/>
  <c r="BG192"/>
  <c r="BF192"/>
  <c r="BK192"/>
  <c r="J192"/>
  <c r="BE192"/>
  <c r="BI191"/>
  <c r="BH191"/>
  <c r="BG191"/>
  <c r="BF191"/>
  <c r="BK191"/>
  <c r="J191"/>
  <c r="BE191"/>
  <c r="BI190"/>
  <c r="BH190"/>
  <c r="BG190"/>
  <c r="BF190"/>
  <c r="BK190"/>
  <c r="J190"/>
  <c r="BE190"/>
  <c r="BI189"/>
  <c r="BH189"/>
  <c r="BG189"/>
  <c r="BF189"/>
  <c r="BK189"/>
  <c r="J189"/>
  <c r="BE189"/>
  <c r="BI188"/>
  <c r="BH188"/>
  <c r="BG188"/>
  <c r="BF188"/>
  <c r="BK188"/>
  <c r="J188"/>
  <c r="BE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3"/>
  <c r="BH163"/>
  <c r="BG163"/>
  <c r="BF163"/>
  <c r="T163"/>
  <c r="R163"/>
  <c r="P163"/>
  <c r="BI161"/>
  <c r="BH161"/>
  <c r="BG161"/>
  <c r="BF161"/>
  <c r="T161"/>
  <c r="R161"/>
  <c r="P161"/>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7"/>
  <c r="BH147"/>
  <c r="BG147"/>
  <c r="BF147"/>
  <c r="T147"/>
  <c r="R147"/>
  <c r="P147"/>
  <c r="BI146"/>
  <c r="BH146"/>
  <c r="BG146"/>
  <c r="BF146"/>
  <c r="T146"/>
  <c r="R146"/>
  <c r="P146"/>
  <c r="BI145"/>
  <c r="BH145"/>
  <c r="BG145"/>
  <c r="BF145"/>
  <c r="T145"/>
  <c r="R145"/>
  <c r="P145"/>
  <c r="BI144"/>
  <c r="BH144"/>
  <c r="BG144"/>
  <c r="BF144"/>
  <c r="T144"/>
  <c r="R144"/>
  <c r="P144"/>
  <c r="BI141"/>
  <c r="BH141"/>
  <c r="BG141"/>
  <c r="BF141"/>
  <c r="T141"/>
  <c r="R141"/>
  <c r="P141"/>
  <c r="BI139"/>
  <c r="BH139"/>
  <c r="BG139"/>
  <c r="BF139"/>
  <c r="T139"/>
  <c r="R139"/>
  <c r="P139"/>
  <c r="BI136"/>
  <c r="BH136"/>
  <c r="BG136"/>
  <c r="BF136"/>
  <c r="T136"/>
  <c r="R136"/>
  <c r="P136"/>
  <c r="BI134"/>
  <c r="BH134"/>
  <c r="BG134"/>
  <c r="BF134"/>
  <c r="T134"/>
  <c r="R134"/>
  <c r="P134"/>
  <c r="BI131"/>
  <c r="BH131"/>
  <c r="BG131"/>
  <c r="BF131"/>
  <c r="T131"/>
  <c r="R131"/>
  <c r="P131"/>
  <c r="BI128"/>
  <c r="BH128"/>
  <c r="BG128"/>
  <c r="BF128"/>
  <c r="T128"/>
  <c r="R128"/>
  <c r="P128"/>
  <c r="J122"/>
  <c r="J121"/>
  <c r="F121"/>
  <c r="F119"/>
  <c r="E117"/>
  <c r="J94"/>
  <c r="J93"/>
  <c r="F93"/>
  <c r="F91"/>
  <c r="E89"/>
  <c r="J20"/>
  <c r="E20"/>
  <c r="F122"/>
  <c r="J19"/>
  <c r="J14"/>
  <c r="J91"/>
  <c r="E7"/>
  <c r="E113"/>
  <c i="3" r="J39"/>
  <c r="J38"/>
  <c i="1" r="AY98"/>
  <c i="3" r="J37"/>
  <c i="1" r="AX98"/>
  <c i="3" r="BI285"/>
  <c r="BH285"/>
  <c r="BG285"/>
  <c r="BF285"/>
  <c r="BK285"/>
  <c r="J285"/>
  <c r="BE285"/>
  <c r="BI284"/>
  <c r="BH284"/>
  <c r="BG284"/>
  <c r="BF284"/>
  <c r="BK284"/>
  <c r="J284"/>
  <c r="BE284"/>
  <c r="BI283"/>
  <c r="BH283"/>
  <c r="BG283"/>
  <c r="BF283"/>
  <c r="BK283"/>
  <c r="J283"/>
  <c r="BE283"/>
  <c r="BI282"/>
  <c r="BH282"/>
  <c r="BG282"/>
  <c r="BF282"/>
  <c r="BK282"/>
  <c r="J282"/>
  <c r="BE282"/>
  <c r="BI281"/>
  <c r="BH281"/>
  <c r="BG281"/>
  <c r="BF281"/>
  <c r="BK281"/>
  <c r="J281"/>
  <c r="BE281"/>
  <c r="BI280"/>
  <c r="BH280"/>
  <c r="BG280"/>
  <c r="BF280"/>
  <c r="BK280"/>
  <c r="J280"/>
  <c r="BE280"/>
  <c r="BI278"/>
  <c r="BH278"/>
  <c r="BG278"/>
  <c r="BF278"/>
  <c r="T278"/>
  <c r="T277"/>
  <c r="R278"/>
  <c r="R277"/>
  <c r="P278"/>
  <c r="P277"/>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3"/>
  <c r="BH253"/>
  <c r="BG253"/>
  <c r="BF253"/>
  <c r="T253"/>
  <c r="R253"/>
  <c r="P253"/>
  <c r="BI250"/>
  <c r="BH250"/>
  <c r="BG250"/>
  <c r="BF250"/>
  <c r="T250"/>
  <c r="R250"/>
  <c r="P250"/>
  <c r="BI249"/>
  <c r="BH249"/>
  <c r="BG249"/>
  <c r="BF249"/>
  <c r="T249"/>
  <c r="R249"/>
  <c r="P249"/>
  <c r="BI248"/>
  <c r="BH248"/>
  <c r="BG248"/>
  <c r="BF248"/>
  <c r="T248"/>
  <c r="R248"/>
  <c r="P248"/>
  <c r="BI243"/>
  <c r="BH243"/>
  <c r="BG243"/>
  <c r="BF243"/>
  <c r="T243"/>
  <c r="R243"/>
  <c r="P243"/>
  <c r="BI240"/>
  <c r="BH240"/>
  <c r="BG240"/>
  <c r="BF240"/>
  <c r="T240"/>
  <c r="R240"/>
  <c r="P240"/>
  <c r="BI238"/>
  <c r="BH238"/>
  <c r="BG238"/>
  <c r="BF238"/>
  <c r="T238"/>
  <c r="R238"/>
  <c r="P238"/>
  <c r="BI235"/>
  <c r="BH235"/>
  <c r="BG235"/>
  <c r="BF235"/>
  <c r="T235"/>
  <c r="R235"/>
  <c r="P235"/>
  <c r="BI234"/>
  <c r="BH234"/>
  <c r="BG234"/>
  <c r="BF234"/>
  <c r="T234"/>
  <c r="R234"/>
  <c r="P234"/>
  <c r="BI232"/>
  <c r="BH232"/>
  <c r="BG232"/>
  <c r="BF232"/>
  <c r="T232"/>
  <c r="R232"/>
  <c r="P232"/>
  <c r="BI228"/>
  <c r="BH228"/>
  <c r="BG228"/>
  <c r="BF228"/>
  <c r="T228"/>
  <c r="R228"/>
  <c r="P228"/>
  <c r="BI226"/>
  <c r="BH226"/>
  <c r="BG226"/>
  <c r="BF226"/>
  <c r="T226"/>
  <c r="R226"/>
  <c r="P226"/>
  <c r="BI224"/>
  <c r="BH224"/>
  <c r="BG224"/>
  <c r="BF224"/>
  <c r="T224"/>
  <c r="R224"/>
  <c r="P224"/>
  <c r="BI222"/>
  <c r="BH222"/>
  <c r="BG222"/>
  <c r="BF222"/>
  <c r="T222"/>
  <c r="R222"/>
  <c r="P222"/>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6"/>
  <c r="BH206"/>
  <c r="BG206"/>
  <c r="BF206"/>
  <c r="T206"/>
  <c r="R206"/>
  <c r="P206"/>
  <c r="BI205"/>
  <c r="BH205"/>
  <c r="BG205"/>
  <c r="BF205"/>
  <c r="T205"/>
  <c r="R205"/>
  <c r="P205"/>
  <c r="BI203"/>
  <c r="BH203"/>
  <c r="BG203"/>
  <c r="BF203"/>
  <c r="T203"/>
  <c r="R203"/>
  <c r="P203"/>
  <c r="BI201"/>
  <c r="BH201"/>
  <c r="BG201"/>
  <c r="BF201"/>
  <c r="T201"/>
  <c r="R201"/>
  <c r="P201"/>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3"/>
  <c r="BH183"/>
  <c r="BG183"/>
  <c r="BF183"/>
  <c r="T183"/>
  <c r="R183"/>
  <c r="P183"/>
  <c r="BI182"/>
  <c r="BH182"/>
  <c r="BG182"/>
  <c r="BF182"/>
  <c r="T182"/>
  <c r="R182"/>
  <c r="P182"/>
  <c r="BI181"/>
  <c r="BH181"/>
  <c r="BG181"/>
  <c r="BF181"/>
  <c r="T181"/>
  <c r="R181"/>
  <c r="P181"/>
  <c r="BI179"/>
  <c r="BH179"/>
  <c r="BG179"/>
  <c r="BF179"/>
  <c r="T179"/>
  <c r="R179"/>
  <c r="P179"/>
  <c r="BI176"/>
  <c r="BH176"/>
  <c r="BG176"/>
  <c r="BF176"/>
  <c r="T176"/>
  <c r="R176"/>
  <c r="P176"/>
  <c r="BI175"/>
  <c r="BH175"/>
  <c r="BG175"/>
  <c r="BF175"/>
  <c r="T175"/>
  <c r="R175"/>
  <c r="P175"/>
  <c r="BI172"/>
  <c r="BH172"/>
  <c r="BG172"/>
  <c r="BF172"/>
  <c r="T172"/>
  <c r="R172"/>
  <c r="P172"/>
  <c r="BI171"/>
  <c r="BH171"/>
  <c r="BG171"/>
  <c r="BF171"/>
  <c r="T171"/>
  <c r="R171"/>
  <c r="P171"/>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7"/>
  <c r="BH157"/>
  <c r="BG157"/>
  <c r="BF157"/>
  <c r="T157"/>
  <c r="R157"/>
  <c r="P157"/>
  <c r="BI156"/>
  <c r="BH156"/>
  <c r="BG156"/>
  <c r="BF156"/>
  <c r="T156"/>
  <c r="R156"/>
  <c r="P156"/>
  <c r="BI153"/>
  <c r="BH153"/>
  <c r="BG153"/>
  <c r="BF153"/>
  <c r="T153"/>
  <c r="R153"/>
  <c r="P153"/>
  <c r="BI150"/>
  <c r="BH150"/>
  <c r="BG150"/>
  <c r="BF150"/>
  <c r="T150"/>
  <c r="R150"/>
  <c r="P150"/>
  <c r="BI147"/>
  <c r="BH147"/>
  <c r="BG147"/>
  <c r="BF147"/>
  <c r="T147"/>
  <c r="R147"/>
  <c r="P147"/>
  <c r="BI141"/>
  <c r="BH141"/>
  <c r="BG141"/>
  <c r="BF141"/>
  <c r="T141"/>
  <c r="R141"/>
  <c r="P141"/>
  <c r="BI135"/>
  <c r="BH135"/>
  <c r="BG135"/>
  <c r="BF135"/>
  <c r="T135"/>
  <c r="R135"/>
  <c r="P135"/>
  <c r="BI134"/>
  <c r="BH134"/>
  <c r="BG134"/>
  <c r="BF134"/>
  <c r="T134"/>
  <c r="R134"/>
  <c r="P134"/>
  <c r="BI133"/>
  <c r="BH133"/>
  <c r="BG133"/>
  <c r="BF133"/>
  <c r="T133"/>
  <c r="R133"/>
  <c r="P133"/>
  <c r="BI130"/>
  <c r="BH130"/>
  <c r="BG130"/>
  <c r="BF130"/>
  <c r="T130"/>
  <c r="R130"/>
  <c r="P130"/>
  <c r="BI129"/>
  <c r="BH129"/>
  <c r="BG129"/>
  <c r="BF129"/>
  <c r="T129"/>
  <c r="R129"/>
  <c r="P129"/>
  <c r="BI127"/>
  <c r="BH127"/>
  <c r="BG127"/>
  <c r="BF127"/>
  <c r="T127"/>
  <c r="R127"/>
  <c r="P127"/>
  <c r="J121"/>
  <c r="J120"/>
  <c r="F120"/>
  <c r="F118"/>
  <c r="E116"/>
  <c r="J94"/>
  <c r="J93"/>
  <c r="F93"/>
  <c r="F91"/>
  <c r="E89"/>
  <c r="J20"/>
  <c r="E20"/>
  <c r="F121"/>
  <c r="J19"/>
  <c r="J14"/>
  <c r="J118"/>
  <c r="E7"/>
  <c r="E112"/>
  <c i="2" r="J39"/>
  <c r="J38"/>
  <c i="1" r="AY96"/>
  <c i="2" r="J37"/>
  <c i="1" r="AX96"/>
  <c i="2" r="BI216"/>
  <c r="BH216"/>
  <c r="BG216"/>
  <c r="BF216"/>
  <c r="BK216"/>
  <c r="J216"/>
  <c r="BE216"/>
  <c r="BI215"/>
  <c r="BH215"/>
  <c r="BG215"/>
  <c r="BF215"/>
  <c r="BK215"/>
  <c r="J215"/>
  <c r="BE215"/>
  <c r="BI214"/>
  <c r="BH214"/>
  <c r="BG214"/>
  <c r="BF214"/>
  <c r="BK214"/>
  <c r="J214"/>
  <c r="BE214"/>
  <c r="BI213"/>
  <c r="BH213"/>
  <c r="BG213"/>
  <c r="BF213"/>
  <c r="BK213"/>
  <c r="J213"/>
  <c r="BE213"/>
  <c r="BI212"/>
  <c r="BH212"/>
  <c r="BG212"/>
  <c r="BF212"/>
  <c r="BK212"/>
  <c r="J212"/>
  <c r="BE212"/>
  <c r="BI211"/>
  <c r="BH211"/>
  <c r="BG211"/>
  <c r="BF211"/>
  <c r="BK211"/>
  <c r="J211"/>
  <c r="BE211"/>
  <c r="BI209"/>
  <c r="BH209"/>
  <c r="BG209"/>
  <c r="BF209"/>
  <c r="T209"/>
  <c r="T208"/>
  <c r="R209"/>
  <c r="R208"/>
  <c r="P209"/>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J121"/>
  <c r="J120"/>
  <c r="F120"/>
  <c r="F118"/>
  <c r="E116"/>
  <c r="J94"/>
  <c r="J93"/>
  <c r="F93"/>
  <c r="F91"/>
  <c r="E89"/>
  <c r="J20"/>
  <c r="E20"/>
  <c r="F121"/>
  <c r="J19"/>
  <c r="J14"/>
  <c r="J118"/>
  <c r="E7"/>
  <c r="E112"/>
  <c i="1" r="L90"/>
  <c r="AM90"/>
  <c r="AM89"/>
  <c r="L89"/>
  <c r="AM87"/>
  <c r="L87"/>
  <c r="L85"/>
  <c r="L84"/>
  <c i="2" r="J198"/>
  <c r="BK204"/>
  <c r="J206"/>
  <c i="1" r="AS95"/>
  <c i="2" r="J188"/>
  <c r="J184"/>
  <c r="J178"/>
  <c r="J174"/>
  <c r="BK169"/>
  <c r="J169"/>
  <c r="BK163"/>
  <c r="BK161"/>
  <c r="J159"/>
  <c r="J156"/>
  <c r="J155"/>
  <c r="BK150"/>
  <c r="BK140"/>
  <c r="J134"/>
  <c r="BK127"/>
  <c i="3" r="BK275"/>
  <c r="J270"/>
  <c r="BK264"/>
  <c r="J182"/>
  <c r="BK164"/>
  <c r="J278"/>
  <c r="BK228"/>
  <c r="J211"/>
  <c r="J195"/>
  <c r="BK153"/>
  <c r="J264"/>
  <c r="BK249"/>
  <c r="BK234"/>
  <c r="J206"/>
  <c r="J191"/>
  <c r="J273"/>
  <c r="J263"/>
  <c r="J248"/>
  <c r="BK209"/>
  <c r="J186"/>
  <c r="BK127"/>
  <c r="BK194"/>
  <c r="BK163"/>
  <c r="BK135"/>
  <c r="BK267"/>
  <c r="J243"/>
  <c r="BK183"/>
  <c r="J156"/>
  <c r="J127"/>
  <c i="4" r="J179"/>
  <c r="BK159"/>
  <c r="J176"/>
  <c r="J165"/>
  <c r="BK147"/>
  <c r="BK180"/>
  <c r="J163"/>
  <c r="J141"/>
  <c r="J128"/>
  <c r="J182"/>
  <c r="BK168"/>
  <c r="J144"/>
  <c i="2" r="J154"/>
  <c r="J144"/>
  <c r="BK138"/>
  <c r="BK132"/>
  <c r="J127"/>
  <c i="3" r="J260"/>
  <c r="J234"/>
  <c r="J190"/>
  <c r="J166"/>
  <c r="BK150"/>
  <c r="BK256"/>
  <c r="BK203"/>
  <c r="BK172"/>
  <c r="J163"/>
  <c r="J267"/>
  <c r="J255"/>
  <c r="BK243"/>
  <c r="BK181"/>
  <c r="BK161"/>
  <c r="BK133"/>
  <c r="J269"/>
  <c r="J259"/>
  <c r="BK238"/>
  <c r="J172"/>
  <c r="J141"/>
  <c r="J275"/>
  <c r="J203"/>
  <c r="J192"/>
  <c r="J265"/>
  <c r="J240"/>
  <c r="BK213"/>
  <c r="J194"/>
  <c r="J150"/>
  <c i="4" r="BK178"/>
  <c r="BK139"/>
  <c r="J170"/>
  <c r="BK169"/>
  <c r="BK151"/>
  <c r="BK131"/>
  <c r="BK179"/>
  <c r="BK170"/>
  <c r="J160"/>
  <c r="J139"/>
  <c r="BK184"/>
  <c r="J175"/>
  <c r="J155"/>
  <c i="2" r="BK206"/>
  <c r="J196"/>
  <c r="J209"/>
  <c r="J194"/>
  <c r="BK190"/>
  <c r="J186"/>
  <c r="BK182"/>
  <c r="BK178"/>
  <c r="BK172"/>
  <c r="J167"/>
  <c r="J165"/>
  <c r="J163"/>
  <c r="BK159"/>
  <c r="J157"/>
  <c r="BK154"/>
  <c r="J146"/>
  <c r="J140"/>
  <c r="J136"/>
  <c r="J130"/>
  <c r="BK200"/>
  <c i="3" r="BK272"/>
  <c r="BK195"/>
  <c r="BK186"/>
  <c r="J167"/>
  <c r="J147"/>
  <c r="J266"/>
  <c r="J219"/>
  <c r="J193"/>
  <c r="BK167"/>
  <c r="J160"/>
  <c r="J261"/>
  <c r="BK248"/>
  <c r="BK224"/>
  <c r="J175"/>
  <c r="J135"/>
  <c r="J271"/>
  <c r="BK262"/>
  <c r="J253"/>
  <c r="J179"/>
  <c r="J161"/>
  <c r="J129"/>
  <c r="BK226"/>
  <c r="J196"/>
  <c r="BK274"/>
  <c r="J258"/>
  <c r="J249"/>
  <c r="J197"/>
  <c r="BK179"/>
  <c r="J133"/>
  <c i="4" r="J161"/>
  <c r="BK128"/>
  <c r="J151"/>
  <c r="J134"/>
  <c r="J177"/>
  <c r="BK171"/>
  <c r="J157"/>
  <c r="BK141"/>
  <c r="J184"/>
  <c r="BK177"/>
  <c r="BK172"/>
  <c r="BK161"/>
  <c r="BK134"/>
  <c r="J178"/>
  <c r="BK173"/>
  <c r="BK157"/>
  <c i="1" r="AS97"/>
  <c i="2" r="BK188"/>
  <c r="BK184"/>
  <c r="J180"/>
  <c r="J176"/>
  <c r="J172"/>
  <c r="J168"/>
  <c r="J166"/>
  <c r="J164"/>
  <c r="J162"/>
  <c r="J160"/>
  <c r="J158"/>
  <c r="BK152"/>
  <c r="BK148"/>
  <c r="BK146"/>
  <c r="BK142"/>
  <c r="J138"/>
  <c r="J132"/>
  <c i="3" r="BK268"/>
  <c r="J250"/>
  <c r="J226"/>
  <c r="BK189"/>
  <c r="BK176"/>
  <c r="J235"/>
  <c r="J217"/>
  <c r="BK201"/>
  <c r="BK190"/>
  <c r="BK168"/>
  <c r="BK141"/>
  <c r="BK258"/>
  <c r="J213"/>
  <c r="BK192"/>
  <c r="J165"/>
  <c r="BK130"/>
  <c r="BK263"/>
  <c r="J257"/>
  <c r="J189"/>
  <c r="J176"/>
  <c r="BK157"/>
  <c r="BK232"/>
  <c r="BK171"/>
  <c r="J153"/>
  <c r="J268"/>
  <c r="J256"/>
  <c r="J222"/>
  <c r="J205"/>
  <c r="J181"/>
  <c r="BK134"/>
  <c i="4" r="BK175"/>
  <c r="J173"/>
  <c r="J171"/>
  <c r="J169"/>
  <c r="J159"/>
  <c r="BK155"/>
  <c r="BK153"/>
  <c r="BK146"/>
  <c r="BK145"/>
  <c r="BK144"/>
  <c r="BK136"/>
  <c r="J131"/>
  <c r="J186"/>
  <c r="J183"/>
  <c r="BK181"/>
  <c r="BK174"/>
  <c r="J167"/>
  <c r="BK163"/>
  <c r="J153"/>
  <c r="J168"/>
  <c r="J146"/>
  <c r="BK185"/>
  <c r="J172"/>
  <c r="BK160"/>
  <c r="J145"/>
  <c r="J185"/>
  <c r="BK182"/>
  <c r="J174"/>
  <c r="BK167"/>
  <c r="J147"/>
  <c r="J136"/>
  <c r="BK183"/>
  <c r="BK176"/>
  <c r="BK165"/>
  <c i="2" r="BK198"/>
  <c r="BK194"/>
  <c r="J192"/>
  <c r="BK186"/>
  <c r="J182"/>
  <c r="BK174"/>
  <c r="J170"/>
  <c r="BK166"/>
  <c r="BK164"/>
  <c r="BK162"/>
  <c r="BK160"/>
  <c r="BK157"/>
  <c r="J150"/>
  <c r="BK144"/>
  <c r="J142"/>
  <c r="BK136"/>
  <c r="BK130"/>
  <c r="J202"/>
  <c i="3" r="BK211"/>
  <c r="J183"/>
  <c r="BK165"/>
  <c r="BK273"/>
  <c r="J224"/>
  <c r="J209"/>
  <c r="BK166"/>
  <c r="BK271"/>
  <c r="BK259"/>
  <c r="BK235"/>
  <c r="BK222"/>
  <c r="BK197"/>
  <c r="J134"/>
  <c r="BK266"/>
  <c r="BK260"/>
  <c r="BK215"/>
  <c r="BK196"/>
  <c r="BK187"/>
  <c r="BK278"/>
  <c r="BK206"/>
  <c r="BK193"/>
  <c r="J164"/>
  <c r="BK147"/>
  <c r="BK253"/>
  <c r="J201"/>
  <c r="BK191"/>
  <c r="J171"/>
  <c r="J130"/>
  <c i="4" r="BK186"/>
  <c r="J180"/>
  <c i="2" r="BK202"/>
  <c r="J200"/>
  <c r="BK196"/>
  <c r="BK209"/>
  <c r="BK192"/>
  <c r="J190"/>
  <c r="BK180"/>
  <c r="BK176"/>
  <c r="BK170"/>
  <c r="BK168"/>
  <c r="BK167"/>
  <c r="BK165"/>
  <c r="J161"/>
  <c r="BK158"/>
  <c r="BK156"/>
  <c r="BK155"/>
  <c r="J152"/>
  <c r="J148"/>
  <c r="BK134"/>
  <c r="J204"/>
  <c i="3" r="J274"/>
  <c r="BK265"/>
  <c r="BK257"/>
  <c r="J228"/>
  <c r="BK160"/>
  <c r="J272"/>
  <c r="J238"/>
  <c r="J215"/>
  <c r="J199"/>
  <c r="BK175"/>
  <c r="BK270"/>
  <c r="BK250"/>
  <c r="BK240"/>
  <c r="J232"/>
  <c r="BK198"/>
  <c r="J187"/>
  <c r="J262"/>
  <c r="BK217"/>
  <c r="BK205"/>
  <c r="BK188"/>
  <c r="J168"/>
  <c r="BK219"/>
  <c r="BK199"/>
  <c r="BK182"/>
  <c r="BK156"/>
  <c r="BK269"/>
  <c r="BK261"/>
  <c r="BK255"/>
  <c r="J198"/>
  <c r="J188"/>
  <c r="J157"/>
  <c r="BK129"/>
  <c i="4" r="J181"/>
  <c i="2" l="1" r="BK126"/>
  <c i="3" r="BK126"/>
  <c i="4" r="BK150"/>
  <c r="J150"/>
  <c r="J102"/>
  <c i="2" r="BK210"/>
  <c r="J210"/>
  <c r="J102"/>
  <c i="3" r="BK279"/>
  <c r="J279"/>
  <c r="J102"/>
  <c i="4" r="T127"/>
  <c r="T126"/>
  <c i="2" r="P126"/>
  <c r="P125"/>
  <c r="P124"/>
  <c i="1" r="AU96"/>
  <c i="3" r="R126"/>
  <c r="R125"/>
  <c r="R124"/>
  <c i="4" r="P150"/>
  <c r="P149"/>
  <c i="2" r="T126"/>
  <c r="T125"/>
  <c r="T124"/>
  <c i="3" r="T126"/>
  <c r="T125"/>
  <c r="T124"/>
  <c i="4" r="R150"/>
  <c r="R149"/>
  <c i="2" r="R126"/>
  <c r="R125"/>
  <c r="R124"/>
  <c i="4" r="BK127"/>
  <c r="J127"/>
  <c r="J100"/>
  <c r="T150"/>
  <c r="T149"/>
  <c i="3" r="P126"/>
  <c r="P125"/>
  <c r="P124"/>
  <c i="1" r="AU98"/>
  <c i="4" r="P127"/>
  <c r="P126"/>
  <c r="P125"/>
  <c i="1" r="AU99"/>
  <c i="4" r="R127"/>
  <c r="R126"/>
  <c r="R125"/>
  <c r="BK187"/>
  <c r="J187"/>
  <c r="J103"/>
  <c i="3" r="BK277"/>
  <c r="J277"/>
  <c r="J101"/>
  <c i="2" r="BK208"/>
  <c r="J208"/>
  <c r="J101"/>
  <c i="4" r="BE160"/>
  <c r="BE167"/>
  <c r="BE169"/>
  <c r="BE174"/>
  <c r="BE177"/>
  <c r="BE179"/>
  <c r="BE185"/>
  <c i="3" r="J126"/>
  <c r="J100"/>
  <c i="4" r="BE153"/>
  <c r="BE165"/>
  <c r="BE171"/>
  <c r="BE173"/>
  <c r="BE178"/>
  <c r="BE181"/>
  <c r="E85"/>
  <c r="J119"/>
  <c r="BE139"/>
  <c r="BE144"/>
  <c r="BE146"/>
  <c r="BE155"/>
  <c r="BE159"/>
  <c r="BE161"/>
  <c r="BE163"/>
  <c r="BE170"/>
  <c r="F94"/>
  <c r="BE131"/>
  <c r="BE145"/>
  <c r="BE147"/>
  <c r="BE176"/>
  <c r="BE136"/>
  <c r="BE151"/>
  <c r="BE168"/>
  <c r="BE175"/>
  <c r="BE180"/>
  <c r="BE182"/>
  <c r="BE186"/>
  <c r="BE128"/>
  <c r="BE134"/>
  <c r="BE141"/>
  <c r="BE157"/>
  <c r="BE172"/>
  <c r="BE183"/>
  <c r="BE184"/>
  <c i="3" r="J91"/>
  <c r="BE153"/>
  <c r="BE164"/>
  <c r="BE168"/>
  <c r="BE172"/>
  <c r="BE176"/>
  <c r="BE187"/>
  <c r="BE193"/>
  <c r="BE199"/>
  <c r="BE203"/>
  <c r="BE215"/>
  <c r="BE234"/>
  <c r="BE258"/>
  <c r="BE264"/>
  <c r="BE275"/>
  <c r="BE278"/>
  <c r="F94"/>
  <c r="BE127"/>
  <c r="BE133"/>
  <c r="BE134"/>
  <c r="BE161"/>
  <c r="BE166"/>
  <c r="BE181"/>
  <c r="BE190"/>
  <c r="BE205"/>
  <c r="BE209"/>
  <c r="BE211"/>
  <c r="BE243"/>
  <c i="2" r="J126"/>
  <c r="J100"/>
  <c i="3" r="E85"/>
  <c r="BE156"/>
  <c r="BE160"/>
  <c r="BE171"/>
  <c r="BE183"/>
  <c r="BE192"/>
  <c r="BE195"/>
  <c r="BE201"/>
  <c r="BE213"/>
  <c r="BE232"/>
  <c r="BE235"/>
  <c r="BE240"/>
  <c r="BE250"/>
  <c r="BE255"/>
  <c r="BE256"/>
  <c r="BE260"/>
  <c r="BE261"/>
  <c r="BE263"/>
  <c r="BE270"/>
  <c r="BE130"/>
  <c r="BE141"/>
  <c r="BE147"/>
  <c r="BE163"/>
  <c r="BE167"/>
  <c r="BE179"/>
  <c r="BE182"/>
  <c r="BE186"/>
  <c r="BE228"/>
  <c r="BE257"/>
  <c r="BE266"/>
  <c r="BE272"/>
  <c r="BE135"/>
  <c r="BE150"/>
  <c r="BE165"/>
  <c r="BE189"/>
  <c r="BE191"/>
  <c r="BE196"/>
  <c r="BE197"/>
  <c r="BE198"/>
  <c r="BE206"/>
  <c r="BE224"/>
  <c r="BE226"/>
  <c r="BE248"/>
  <c r="BE259"/>
  <c r="BE265"/>
  <c r="BE267"/>
  <c r="BE268"/>
  <c r="BE271"/>
  <c r="BE274"/>
  <c r="BE129"/>
  <c r="BE157"/>
  <c r="BE175"/>
  <c r="BE188"/>
  <c r="BE194"/>
  <c r="BE217"/>
  <c r="BE219"/>
  <c r="BE222"/>
  <c r="BE238"/>
  <c r="BE249"/>
  <c r="BE253"/>
  <c r="BE262"/>
  <c r="BE269"/>
  <c r="BE273"/>
  <c i="2" r="BE202"/>
  <c r="E85"/>
  <c r="J91"/>
  <c r="F94"/>
  <c r="BE127"/>
  <c r="BE130"/>
  <c r="BE132"/>
  <c r="BE134"/>
  <c r="BE136"/>
  <c r="BE138"/>
  <c r="BE140"/>
  <c r="BE142"/>
  <c r="BE144"/>
  <c r="BE146"/>
  <c r="BE148"/>
  <c r="BE150"/>
  <c r="BE152"/>
  <c r="BE154"/>
  <c r="BE155"/>
  <c r="BE156"/>
  <c r="BE157"/>
  <c r="BE158"/>
  <c r="BE159"/>
  <c r="BE160"/>
  <c r="BE161"/>
  <c r="BE162"/>
  <c r="BE163"/>
  <c r="BE164"/>
  <c r="BE165"/>
  <c r="BE166"/>
  <c r="BE167"/>
  <c r="BE168"/>
  <c r="BE169"/>
  <c r="BE170"/>
  <c r="BE172"/>
  <c r="BE174"/>
  <c r="BE176"/>
  <c r="BE178"/>
  <c r="BE180"/>
  <c r="BE182"/>
  <c r="BE184"/>
  <c r="BE186"/>
  <c r="BE188"/>
  <c r="BE190"/>
  <c r="BE192"/>
  <c r="BE194"/>
  <c r="BE200"/>
  <c r="BE206"/>
  <c r="BE209"/>
  <c r="BE204"/>
  <c r="BE196"/>
  <c r="BE198"/>
  <c i="1" r="AU95"/>
  <c i="2" r="F37"/>
  <c i="1" r="BB96"/>
  <c r="BB95"/>
  <c i="3" r="F38"/>
  <c i="1" r="BC98"/>
  <c i="4" r="F37"/>
  <c i="1" r="BB99"/>
  <c i="2" r="F38"/>
  <c i="1" r="BC96"/>
  <c r="BC95"/>
  <c r="AY95"/>
  <c i="3" r="J36"/>
  <c i="1" r="AW98"/>
  <c i="2" r="F39"/>
  <c i="1" r="BD96"/>
  <c r="BD95"/>
  <c i="3" r="F36"/>
  <c i="1" r="BA98"/>
  <c i="2" r="J36"/>
  <c i="1" r="AW96"/>
  <c i="3" r="F37"/>
  <c i="1" r="BB98"/>
  <c i="2" r="F36"/>
  <c i="1" r="BA96"/>
  <c r="BA95"/>
  <c r="AW95"/>
  <c i="4" r="F36"/>
  <c i="1" r="BA99"/>
  <c i="4" r="F38"/>
  <c i="1" r="BC99"/>
  <c i="4" r="F39"/>
  <c i="1" r="BD99"/>
  <c r="AS94"/>
  <c i="3" r="F39"/>
  <c i="1" r="BD98"/>
  <c i="4" r="J36"/>
  <c i="1" r="AW99"/>
  <c i="4" l="1" r="T125"/>
  <c i="3" r="BK125"/>
  <c r="J125"/>
  <c r="J99"/>
  <c i="2" r="BK125"/>
  <c r="J125"/>
  <c r="J99"/>
  <c i="4" r="BK149"/>
  <c r="J149"/>
  <c r="J101"/>
  <c r="BK126"/>
  <c r="BK125"/>
  <c r="J125"/>
  <c i="1" r="AU97"/>
  <c r="BB97"/>
  <c r="AX97"/>
  <c r="BC97"/>
  <c r="AY97"/>
  <c i="4" r="J35"/>
  <c i="1" r="AV99"/>
  <c r="AT99"/>
  <c r="AX95"/>
  <c i="3" r="F35"/>
  <c i="1" r="AZ98"/>
  <c i="3" r="J35"/>
  <c i="1" r="AV98"/>
  <c r="AT98"/>
  <c i="4" r="J32"/>
  <c i="1" r="AG99"/>
  <c r="BD97"/>
  <c r="BA97"/>
  <c r="AW97"/>
  <c i="4" r="F35"/>
  <c i="1" r="AZ99"/>
  <c i="2" r="J35"/>
  <c i="1" r="AV96"/>
  <c r="AT96"/>
  <c i="2" r="F35"/>
  <c i="1" r="AZ96"/>
  <c r="AZ95"/>
  <c r="AV95"/>
  <c r="AT95"/>
  <c i="3" l="1" r="BK124"/>
  <c r="J124"/>
  <c r="J98"/>
  <c i="4" r="J126"/>
  <c r="J99"/>
  <c r="J98"/>
  <c i="2" r="BK124"/>
  <c r="J124"/>
  <c r="J98"/>
  <c i="4" r="J41"/>
  <c i="1" r="AN99"/>
  <c r="AU94"/>
  <c r="BC94"/>
  <c r="AY94"/>
  <c r="BA94"/>
  <c r="W30"/>
  <c r="AZ97"/>
  <c r="AV97"/>
  <c r="AT97"/>
  <c r="BB94"/>
  <c r="AX94"/>
  <c r="BD94"/>
  <c r="W33"/>
  <c i="2" l="1" r="J32"/>
  <c i="1" r="AG96"/>
  <c r="AG95"/>
  <c r="AN95"/>
  <c i="3" r="J32"/>
  <c i="1" r="AG98"/>
  <c r="AG97"/>
  <c r="AW94"/>
  <c r="AK30"/>
  <c r="W32"/>
  <c r="W31"/>
  <c r="AZ94"/>
  <c r="W29"/>
  <c i="3" l="1" r="J41"/>
  <c i="1" r="AN96"/>
  <c r="AN98"/>
  <c i="2" r="J41"/>
  <c i="1" r="AN97"/>
  <c r="AG94"/>
  <c r="AK26"/>
  <c r="AV94"/>
  <c r="AK29"/>
  <c r="AK35"/>
  <c l="1" r="AT94"/>
  <c l="1" r="AN94"/>
</calcChain>
</file>

<file path=xl/sharedStrings.xml><?xml version="1.0" encoding="utf-8"?>
<sst xmlns="http://schemas.openxmlformats.org/spreadsheetml/2006/main">
  <si>
    <t>Export Komplet</t>
  </si>
  <si>
    <t/>
  </si>
  <si>
    <t>2.0</t>
  </si>
  <si>
    <t>ZAMOK</t>
  </si>
  <si>
    <t>False</t>
  </si>
  <si>
    <t>{c16bd462-024e-4065-b809-e5c5f268bc2e}</t>
  </si>
  <si>
    <t>0,01</t>
  </si>
  <si>
    <t>21</t>
  </si>
  <si>
    <t>15</t>
  </si>
  <si>
    <t>REKAPITULACE STAVBY</t>
  </si>
  <si>
    <t xml:space="preserve">v ---  níže se nacházejí doplnkové a pomocné údaje k sestavám  --- v</t>
  </si>
  <si>
    <t>Návod na vyplnění</t>
  </si>
  <si>
    <t>0,001</t>
  </si>
  <si>
    <t>Kód:</t>
  </si>
  <si>
    <t>1570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</si>
  <si>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</si>
  <si>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</si>
  <si>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Tréninková hala pro míčové sporty Vodova-DPS</t>
  </si>
  <si>
    <t>KSO:</t>
  </si>
  <si>
    <t>CC-CZ:</t>
  </si>
  <si>
    <t>Místo:</t>
  </si>
  <si>
    <t>Brno, Královo Pole</t>
  </si>
  <si>
    <t>Datum:</t>
  </si>
  <si>
    <t>14. 7. 2021</t>
  </si>
  <si>
    <t>Zadavatel:</t>
  </si>
  <si>
    <t>IČ:</t>
  </si>
  <si>
    <t>Statutární město Brno, Dominikánské nám.196/1,Brno</t>
  </si>
  <si>
    <t>DIČ:</t>
  </si>
  <si>
    <t>Uchazeč:</t>
  </si>
  <si>
    <t>Vyplň údaj</t>
  </si>
  <si>
    <t>Projektant:</t>
  </si>
  <si>
    <t>Ing. Jana Janíková</t>
  </si>
  <si>
    <t>True</t>
  </si>
  <si>
    <t>Zpracovatel:</t>
  </si>
  <si>
    <t>46344535</t>
  </si>
  <si>
    <t>ZaKT s.r.o., Ponávka 185/2, 602 00 Brno</t>
  </si>
  <si>
    <t>CZ46344535</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</si>
  <si>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</si>
  <si>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</si>
  <si>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</si>
  <si>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</si>
  <si>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</si>
  <si>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</si>
  <si>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</si>
  <si>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</si>
  <si>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</si>
  <si>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</si>
  <si>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</si>
  <si>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</si>
  <si>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</si>
  <si>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</si>
  <si>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</si>
  <si>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</si>
  <si>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</si>
  <si>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</si>
  <si>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</si>
  <si>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</si>
  <si>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</si>
  <si>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</si>
  <si>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</si>
  <si>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</si>
  <si>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</si>
  <si>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</si>
  <si>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</si>
  <si>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</si>
  <si>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</si>
  <si>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</si>
  <si>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</si>
  <si>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</si>
  <si>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</si>
  <si>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</si>
  <si>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</si>
  <si>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</si>
  <si>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</si>
  <si>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</si>
  <si>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</si>
  <si>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</si>
  <si>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</si>
  <si>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</si>
  <si>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</si>
  <si>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</si>
  <si>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</si>
  <si>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</si>
  <si>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Kácení dřevin</t>
  </si>
  <si>
    <t>STA</t>
  </si>
  <si>
    <t>1</t>
  </si>
  <si>
    <t>{1b7e4e7d-80f6-42d6-9224-80f87c4ff27a}</t>
  </si>
  <si>
    <t>2</t>
  </si>
  <si>
    <t>/</t>
  </si>
  <si>
    <t>003</t>
  </si>
  <si>
    <t>Rozpočet kácení dřevin</t>
  </si>
  <si>
    <t>Soupis</t>
  </si>
  <si>
    <t>{9f6c1402-a6ef-480c-a6ea-e6ae1f0379c9}</t>
  </si>
  <si>
    <t>02</t>
  </si>
  <si>
    <t>Sadové úpravy</t>
  </si>
  <si>
    <t>{154f5869-b5d8-4511-a2dc-8be4fe83f672}</t>
  </si>
  <si>
    <t>04</t>
  </si>
  <si>
    <t>Rozpočet sadových úprav</t>
  </si>
  <si>
    <t>{0c9f9383-80da-4775-b2c5-54cb8790f4f2}</t>
  </si>
  <si>
    <t>05</t>
  </si>
  <si>
    <t>Rozpočet zelené střechy</t>
  </si>
  <si>
    <t>{b131e0cb-943a-43f3-8f82-54a790272ca9}</t>
  </si>
  <si>
    <t>KRYCÍ LIST SOUPISU PRACÍ</t>
  </si>
  <si>
    <t>Objekt:</t>
  </si>
  <si>
    <t>01 - Kácení dřevin</t>
  </si>
  <si>
    <t>Soupis:</t>
  </si>
  <si>
    <t>003 - Rozpočet kácení dřevin</t>
  </si>
  <si>
    <t>REKAPITULACE ČLENĚNÍ SOUPISU PRACÍ</t>
  </si>
  <si>
    <t>Kód dílu - Popis</t>
  </si>
  <si>
    <t>Cena celkem [CZK]</t>
  </si>
  <si>
    <t>Náklady ze soupisu prací</t>
  </si>
  <si>
    <t>-1</t>
  </si>
  <si>
    <t>HSV - Práce a dodávky HSV</t>
  </si>
  <si>
    <t xml:space="preserve">    1 - Zemní práce</t>
  </si>
  <si>
    <t xml:space="preserve">    998 - Přesun hmot</t>
  </si>
  <si>
    <t xml:space="preserve">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</si>
  <si>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</si>
  <si>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</si>
  <si>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</si>
  <si>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</si>
  <si>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</si>
  <si>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</si>
  <si>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</si>
  <si>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</si>
  <si>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</si>
  <si>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</si>
  <si>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</si>
  <si>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</si>
  <si>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</si>
  <si>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</si>
  <si>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</si>
  <si>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</si>
  <si>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</si>
  <si>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</si>
  <si>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111212355</t>
  </si>
  <si>
    <t>Odstranění nevhodných dřevin průměru kmene do 100 mm výšky přes 1 m s odstraněním pařezu přes 100 do 500 m2 v rovině nebo na svahu do 1:5</t>
  </si>
  <si>
    <t>m2</t>
  </si>
  <si>
    <t>CS ÚRS 2021 01</t>
  </si>
  <si>
    <t>4</t>
  </si>
  <si>
    <t>-1834795134</t>
  </si>
  <si>
    <t>P</t>
  </si>
  <si>
    <t>Poznámka k položce:_x000d_
dle inventarizační tabulky dř.č.: 7, část 30, 31</t>
  </si>
  <si>
    <t>VV</t>
  </si>
  <si>
    <t>79+24+24</t>
  </si>
  <si>
    <t>111212352</t>
  </si>
  <si>
    <t>Odstranění nevhodných dřevin průměru kmene do 100 mm výšky přes 1 m s odstraněním pařezu do 100 m2 na svahu přes 1:5 do 1:2</t>
  </si>
  <si>
    <t>2005389169</t>
  </si>
  <si>
    <t>Poznámka k položce:_x000d_
dle inventarizační tabulky dř.č.: část 30</t>
  </si>
  <si>
    <t>3</t>
  </si>
  <si>
    <t>162301501</t>
  </si>
  <si>
    <t>Vodorovné přemístění smýcených křovin do průměru kmene 100 mm na vzdálenost do 5 000 m</t>
  </si>
  <si>
    <t>1823493066</t>
  </si>
  <si>
    <t>79+56+24</t>
  </si>
  <si>
    <t>112101101</t>
  </si>
  <si>
    <t>Odstranění stromů s odřezáním kmene a s odvětvením listnatých, průměru kmene přes 100 do 300 mm</t>
  </si>
  <si>
    <t>kus</t>
  </si>
  <si>
    <t>34232879</t>
  </si>
  <si>
    <t>Poznámka k položce:_x000d_
dle inventarizační tabulky dř.č.: 8</t>
  </si>
  <si>
    <t>5</t>
  </si>
  <si>
    <t>112101102</t>
  </si>
  <si>
    <t>Odstranění stromů s odřezáním kmene a s odvětvením listnatých, průměru kmene přes 300 do 500 mm</t>
  </si>
  <si>
    <t>-1455498413</t>
  </si>
  <si>
    <t>Poznámka k položce:_x000d_
dle inventarizační tabulky dř.č.: 9-3 kmeny, 22, 24, 25, 27, 28-1kmen, 29</t>
  </si>
  <si>
    <t>6</t>
  </si>
  <si>
    <t>112101103</t>
  </si>
  <si>
    <t>Odstranění stromů s odřezáním kmene a s odvětvením listnatých, průměru kmene přes 500 do 700 mm</t>
  </si>
  <si>
    <t>-261791467</t>
  </si>
  <si>
    <t>Poznámka k položce:_x000d_
dle inventarizační tabulky dř.č.: 10, 23, 26, 32, 33</t>
  </si>
  <si>
    <t>7</t>
  </si>
  <si>
    <t>112101121</t>
  </si>
  <si>
    <t>Odstranění stromů s odřezáním kmene a s odvětvením jehličnatých bez odkornění, průměru kmene přes 100 do 300 mm</t>
  </si>
  <si>
    <t>1821458905</t>
  </si>
  <si>
    <t>Poznámka k položce:_x000d_
dle inventarizační tabulky dř.č.: 5, 17, 18, 19, 21</t>
  </si>
  <si>
    <t>8</t>
  </si>
  <si>
    <t>112101122</t>
  </si>
  <si>
    <t>Odstranění stromů s odřezáním kmene a s odvětvením jehličnatých bez odkornění, průměru kmene přes 300 do 500 mm</t>
  </si>
  <si>
    <t>148310951</t>
  </si>
  <si>
    <t>Poznámka k položce:_x000d_
dle inventarizační tabulky dř.č.: 4, 6, 11, 12, 13, 15, 16, 20</t>
  </si>
  <si>
    <t>9</t>
  </si>
  <si>
    <t>112101123</t>
  </si>
  <si>
    <t>Odstranění stromů s odřezáním kmene a s odvětvením jehličnatých bez odkornění, průměru kmene přes 500 do 700 mm</t>
  </si>
  <si>
    <t>-1520963528</t>
  </si>
  <si>
    <t xml:space="preserve">Poznámka k položce:_x000d_
dle inventarizační tabulky dř.č.: 14, 28-1 kmen </t>
  </si>
  <si>
    <t>10</t>
  </si>
  <si>
    <t>112251101</t>
  </si>
  <si>
    <t>Odstranění pařezů strojně s jejich vykopáním, vytrháním nebo odstřelením průměru přes 100 do 300 mm</t>
  </si>
  <si>
    <t>-503187147</t>
  </si>
  <si>
    <t>Poznámka k položce:_x000d_
dle inventarizační tabulky dř.č.: 5, 8, 17, 18, 19, 21</t>
  </si>
  <si>
    <t>11</t>
  </si>
  <si>
    <t>112251102</t>
  </si>
  <si>
    <t>Odstranění pařezů strojně s jejich vykopáním, vytrháním nebo odstřelením průměru přes 300 do 500 mm</t>
  </si>
  <si>
    <t>617515169</t>
  </si>
  <si>
    <t>Poznámka k položce:_x000d_
dle inventarizační tabulky dř.č.: 4, 6, 11, 12, 13, 15, 16, 20, 22, 24, 25, 27, 29</t>
  </si>
  <si>
    <t>12</t>
  </si>
  <si>
    <t>112251103</t>
  </si>
  <si>
    <t>Odstranění pařezů strojně s jejich vykopáním, vytrháním nebo odstřelením průměru přes 500 do 700 mm</t>
  </si>
  <si>
    <t>-875785657</t>
  </si>
  <si>
    <t>Poznámka k položce:_x000d_
dle inventarizační tabulky dř.č.: 10, 14, 23, 26, 32, 33</t>
  </si>
  <si>
    <t>13</t>
  </si>
  <si>
    <t>112251104</t>
  </si>
  <si>
    <t>Odstranění pařezů strojně s jejich vykopáním, vytrháním nebo odstřelením průměru přes 700 do 900 mm</t>
  </si>
  <si>
    <t>-80680952</t>
  </si>
  <si>
    <t>Poznámka k položce:_x000d_
dle inventarizační tabulky dř.č.: 9, 28</t>
  </si>
  <si>
    <t>14</t>
  </si>
  <si>
    <t>162201401</t>
  </si>
  <si>
    <t>Vodorovné přemístění větví, kmenů nebo pařezů s naložením, složením a dopravou do 1000 m větví stromů listnatých, průměru kmene přes 100 do 300 mm</t>
  </si>
  <si>
    <t>1991828330</t>
  </si>
  <si>
    <t>162201402</t>
  </si>
  <si>
    <t>Vodorovné přemístění větví, kmenů nebo pařezů s naložením, složením a dopravou do 1000 m větví stromů listnatých, průměru kmene přes 300 do 500 mm</t>
  </si>
  <si>
    <t>2141382777</t>
  </si>
  <si>
    <t>16</t>
  </si>
  <si>
    <t>162201403</t>
  </si>
  <si>
    <t>Vodorovné přemístění větví, kmenů nebo pařezů s naložením, složením a dopravou do 1000 m větví stromů listnatých, průměru kmene přes 500 do 700 mm</t>
  </si>
  <si>
    <t>2126923551</t>
  </si>
  <si>
    <t>17</t>
  </si>
  <si>
    <t>162201405</t>
  </si>
  <si>
    <t>Vodorovné přemístění větví, kmenů nebo pařezů s naložením, složením a dopravou do 1000 m větví stromů jehličnatých, průměru kmene přes 100 do 300 mm</t>
  </si>
  <si>
    <t>733234916</t>
  </si>
  <si>
    <t>18</t>
  </si>
  <si>
    <t>162201406</t>
  </si>
  <si>
    <t>Vodorovné přemístění větví, kmenů nebo pařezů s naložením, složením a dopravou do 1000 m větví stromů jehličnatých, průměru kmene přes 300 do 500 mm</t>
  </si>
  <si>
    <t>-778566600</t>
  </si>
  <si>
    <t>19</t>
  </si>
  <si>
    <t>162201407</t>
  </si>
  <si>
    <t>Vodorovné přemístění větví, kmenů nebo pařezů s naložením, složením a dopravou do 1000 m větví stromů jehličnatých, průměru kmene přes 500 do 700 mm</t>
  </si>
  <si>
    <t>866129539</t>
  </si>
  <si>
    <t>20</t>
  </si>
  <si>
    <t>162201411</t>
  </si>
  <si>
    <t>Vodorovné přemístění větví, kmenů nebo pařezů s naložením, složením a dopravou do 1000 m kmenů stromů listnatých, průměru přes 100 do 300 mm</t>
  </si>
  <si>
    <t>386693629</t>
  </si>
  <si>
    <t>162201412</t>
  </si>
  <si>
    <t>Vodorovné přemístění větví, kmenů nebo pařezů s naložením, složením a dopravou do 1000 m kmenů stromů listnatých, průměru přes 300 do 500 mm</t>
  </si>
  <si>
    <t>2028183590</t>
  </si>
  <si>
    <t>22</t>
  </si>
  <si>
    <t>162201413</t>
  </si>
  <si>
    <t>Vodorovné přemístění větví, kmenů nebo pařezů s naložením, složením a dopravou do 1000 m kmenů stromů listnatých, průměru přes 500 do 700 mm</t>
  </si>
  <si>
    <t>2020091992</t>
  </si>
  <si>
    <t>23</t>
  </si>
  <si>
    <t>162201415</t>
  </si>
  <si>
    <t>Vodorovné přemístění větví, kmenů nebo pařezů s naložením, složením a dopravou do 1000 m kmenů stromů jehličnatých, průměru přes 100 do 300 mm</t>
  </si>
  <si>
    <t>-1657508485</t>
  </si>
  <si>
    <t>24</t>
  </si>
  <si>
    <t>162201416</t>
  </si>
  <si>
    <t>Vodorovné přemístění větví, kmenů nebo pařezů s naložením, složením a dopravou do 1000 m kmenů stromů jehličnatých, průměru přes 300 do 500 mm</t>
  </si>
  <si>
    <t>2106133535</t>
  </si>
  <si>
    <t>25</t>
  </si>
  <si>
    <t>162201417</t>
  </si>
  <si>
    <t>Vodorovné přemístění větví, kmenů nebo pařezů s naložením, složením a dopravou do 1000 m kmenů stromů jehličnatých, průměru přes 500 do 700 mm</t>
  </si>
  <si>
    <t>60835059</t>
  </si>
  <si>
    <t>26</t>
  </si>
  <si>
    <t>162201421</t>
  </si>
  <si>
    <t>Vodorovné přemístění větví, kmenů nebo pařezů s naložením, složením a dopravou do 1000 m pařezů kmenů, průměru přes 100 do 300 mm</t>
  </si>
  <si>
    <t>-1470816336</t>
  </si>
  <si>
    <t>27</t>
  </si>
  <si>
    <t>162201422</t>
  </si>
  <si>
    <t>Vodorovné přemístění větví, kmenů nebo pařezů s naložením, složením a dopravou do 1000 m pařezů kmenů, průměru přes 300 do 500 mm</t>
  </si>
  <si>
    <t>1192507348</t>
  </si>
  <si>
    <t>28</t>
  </si>
  <si>
    <t>162201423</t>
  </si>
  <si>
    <t>Vodorovné přemístění větví, kmenů nebo pařezů s naložením, složením a dopravou do 1000 m pařezů kmenů, průměru přes 500 do 700 mm</t>
  </si>
  <si>
    <t>-1236129971</t>
  </si>
  <si>
    <t>29</t>
  </si>
  <si>
    <t>162201424</t>
  </si>
  <si>
    <t>Vodorovné přemístění větví, kmenů nebo pařezů s naložením, složením a dopravou do 1000 m pařezů kmenů, průměru přes 700 do 900 mm</t>
  </si>
  <si>
    <t>-669644855</t>
  </si>
  <si>
    <t>30</t>
  </si>
  <si>
    <t>162301931</t>
  </si>
  <si>
    <t>Vodorovné přemístění větví, kmenů nebo pařezů s naložením, složením a dopravou Příplatek k cenám za každých dalších i započatých 1000 m přes 1000 m větví stromů listnatých, průměru kmene přes 100 do 300 mm</t>
  </si>
  <si>
    <t>-2001991345</t>
  </si>
  <si>
    <t>1*10</t>
  </si>
  <si>
    <t>31</t>
  </si>
  <si>
    <t>162301932</t>
  </si>
  <si>
    <t>Vodorovné přemístění větví, kmenů nebo pařezů s naložením, složením a dopravou Příplatek k cenám za každých dalších i započatých 1000 m přes 1000 m větví stromů listnatých, průměru kmene přes 300 do 500 mm</t>
  </si>
  <si>
    <t>-2116273740</t>
  </si>
  <si>
    <t>9*10</t>
  </si>
  <si>
    <t>32</t>
  </si>
  <si>
    <t>162301933</t>
  </si>
  <si>
    <t>Vodorovné přemístění větví, kmenů nebo pařezů s naložením, složením a dopravou Příplatek k cenám za každých dalších i započatých 1000 m přes 1000 m větví stromů listnatých, průměru kmene přes 500 do 700 mm</t>
  </si>
  <si>
    <t>1569158265</t>
  </si>
  <si>
    <t>5*10</t>
  </si>
  <si>
    <t>33</t>
  </si>
  <si>
    <t>162301941</t>
  </si>
  <si>
    <t>Vodorovné přemístění větví, kmenů nebo pařezů s naložením, složením a dopravou Příplatek k cenám za každých dalších i započatých 1000 m přes 1000 m větví stromů jehličnatých, o průměru kmene přes 100 do 300 mm</t>
  </si>
  <si>
    <t>-1776983958</t>
  </si>
  <si>
    <t>34</t>
  </si>
  <si>
    <t>162301942</t>
  </si>
  <si>
    <t>Vodorovné přemístění větví, kmenů nebo pařezů s naložením, složením a dopravou Příplatek k cenám za každých dalších i započatých 1000 m přes 1000 m větví stromů jehličnatých, o průměru kmene přes 300 do 500 mm</t>
  </si>
  <si>
    <t>603190033</t>
  </si>
  <si>
    <t>8*10</t>
  </si>
  <si>
    <t>35</t>
  </si>
  <si>
    <t>162301943</t>
  </si>
  <si>
    <t>Vodorovné přemístění větví, kmenů nebo pařezů s naložením, složením a dopravou Příplatek k cenám za každých dalších i započatých 1000 m přes 1000 m větví stromů jehličnatých, o průměru kmene přes 500 do 700 mm</t>
  </si>
  <si>
    <t>-112390043</t>
  </si>
  <si>
    <t>2*10</t>
  </si>
  <si>
    <t>36</t>
  </si>
  <si>
    <t>162301951</t>
  </si>
  <si>
    <t>Vodorovné přemístění větví, kmenů nebo pařezů s naložením, složením a dopravou Příplatek k cenám za každých dalších i započatých 1000 m přes 1000 m kmenů stromů listnatých, o průměru přes 100 do 300 mm</t>
  </si>
  <si>
    <t>23019222</t>
  </si>
  <si>
    <t>37</t>
  </si>
  <si>
    <t>162301952</t>
  </si>
  <si>
    <t>Vodorovné přemístění větví, kmenů nebo pařezů s naložením, složením a dopravou Příplatek k cenám za každých dalších i započatých 1000 m přes 1000 m kmenů stromů listnatých, o průměru přes 300 do 500 mm</t>
  </si>
  <si>
    <t>-1775487356</t>
  </si>
  <si>
    <t>38</t>
  </si>
  <si>
    <t>162301953</t>
  </si>
  <si>
    <t>Vodorovné přemístění větví, kmenů nebo pařezů s naložením, složením a dopravou Příplatek k cenám za každých dalších i započatých 1000 m přes 1000 m kmenů stromů listnatých, o průměru přes 500 do 700 mm</t>
  </si>
  <si>
    <t>1644180439</t>
  </si>
  <si>
    <t>39</t>
  </si>
  <si>
    <t>162301961</t>
  </si>
  <si>
    <t>Vodorovné přemístění větví, kmenů nebo pařezů s naložením, složením a dopravou Příplatek k cenám za každých dalších i započatých 1000 m přes 1000 m kmenů stromů jehličnatých, průměru přes 100 do 300 mm</t>
  </si>
  <si>
    <t>-2116791509</t>
  </si>
  <si>
    <t>40</t>
  </si>
  <si>
    <t>162301962</t>
  </si>
  <si>
    <t>Vodorovné přemístění větví, kmenů nebo pařezů s naložením, složením a dopravou Příplatek k cenám za každých dalších i započatých 1000 m přes 1000 m kmenů stromů jehličnatých, průměru přes 300 do 500 mm</t>
  </si>
  <si>
    <t>-1848974366</t>
  </si>
  <si>
    <t>41</t>
  </si>
  <si>
    <t>162301963</t>
  </si>
  <si>
    <t>Vodorovné přemístění větví, kmenů nebo pařezů s naložením, složením a dopravou Příplatek k cenám za každých dalších i započatých 1000 m přes 1000 m kmenů stromů jehličnatých, průměru přes 500 do 700 mm</t>
  </si>
  <si>
    <t>-1007896185</t>
  </si>
  <si>
    <t>42</t>
  </si>
  <si>
    <t>162301971</t>
  </si>
  <si>
    <t>Vodorovné přemístění větví, kmenů nebo pařezů s naložením, složením a dopravou Příplatek k cenám za každých dalších i započatých 1000 m přes 1000 m pařezů kmenů, průměru přes 100 do 300 mm</t>
  </si>
  <si>
    <t>1623188855</t>
  </si>
  <si>
    <t>6*10</t>
  </si>
  <si>
    <t>43</t>
  </si>
  <si>
    <t>162301972</t>
  </si>
  <si>
    <t>Vodorovné přemístění větví, kmenů nebo pařezů s naložením, složením a dopravou Příplatek k cenám za každých dalších i započatých 1000 m přes 1000 m pařezů kmenů, průměru přes 300 do 500 mm</t>
  </si>
  <si>
    <t>-1406681715</t>
  </si>
  <si>
    <t>13*10</t>
  </si>
  <si>
    <t>44</t>
  </si>
  <si>
    <t>162301973</t>
  </si>
  <si>
    <t>Vodorovné přemístění větví, kmenů nebo pařezů s naložením, složením a dopravou Příplatek k cenám za každých dalších i započatých 1000 m přes 1000 m pařezů kmenů, průměru přes 500 do 700 mm</t>
  </si>
  <si>
    <t>1690419069</t>
  </si>
  <si>
    <t>45</t>
  </si>
  <si>
    <t>162301974</t>
  </si>
  <si>
    <t>Vodorovné přemístění větví, kmenů nebo pařezů s naložením, složením a dopravou Příplatek k cenám za každých dalších i započatých 1000 m přes 1000 m pařezů kmenů, průměru přes 700 do 900 mm</t>
  </si>
  <si>
    <t>-1731189186</t>
  </si>
  <si>
    <t>46</t>
  </si>
  <si>
    <t>184818231</t>
  </si>
  <si>
    <t>Ochrana kmene bedněním před poškozením stavebním provozem zřízení včetně odstranění výšky bednění do 2 m průměru kmene do 300 mm</t>
  </si>
  <si>
    <t>-1489042011</t>
  </si>
  <si>
    <t>Poznámka k položce:_x000d_
dle inventarizační tabulky dř.č.: 1, 2</t>
  </si>
  <si>
    <t>47</t>
  </si>
  <si>
    <t>184818232</t>
  </si>
  <si>
    <t>Ochrana kmene bedněním před poškozením stavebním provozem zřízení včetně odstranění výšky bednění do 2 m průměru kmene přes 300 do 500 mm</t>
  </si>
  <si>
    <t>631584152</t>
  </si>
  <si>
    <t>Poznámka k položce:_x000d_
dle inventarizační tabulky dř.č.: 3, 35</t>
  </si>
  <si>
    <t>48</t>
  </si>
  <si>
    <t>184818233</t>
  </si>
  <si>
    <t>Ochrana kmene bedněním před poškozením stavebním provozem zřízení včetně odstranění výšky bednění do 2 m průměru kmene přes 500 do 700 mm</t>
  </si>
  <si>
    <t>-439226637</t>
  </si>
  <si>
    <t>Poznámka k položce:_x000d_
dle inventarizační tabulky dř.č.: 34</t>
  </si>
  <si>
    <t>998</t>
  </si>
  <si>
    <t>Přesun hmot</t>
  </si>
  <si>
    <t>49</t>
  </si>
  <si>
    <t>998231311</t>
  </si>
  <si>
    <t>Přesun hmot pro sadovnické a krajinářské úpravy - strojně dopravní vzdálenost do 5000 m</t>
  </si>
  <si>
    <t>t</t>
  </si>
  <si>
    <t>-776134148</t>
  </si>
  <si>
    <t>VP</t>
  </si>
  <si>
    <t xml:space="preserve">  Vícepráce</t>
  </si>
  <si>
    <t>PN</t>
  </si>
  <si>
    <t>02 - Sadové úpravy</t>
  </si>
  <si>
    <t>04 - Rozpočet sadových úprav</t>
  </si>
  <si>
    <t>sportovní hala ul. Vodova</t>
  </si>
  <si>
    <t>Statutární město Brno, Dominikánské nám.1, Brno</t>
  </si>
  <si>
    <t>ZaKT s.r.o, Povnávka 185/2, 602 00 Brno</t>
  </si>
  <si>
    <t>184802111</t>
  </si>
  <si>
    <t xml:space="preserve">Chemické odplevelení půdy před založením kultury, trávníku nebo zpevněných ploch  o výměře jednotlivě přes 20 m2 v rovině nebo na svahu do 1:5 postřikem na široko</t>
  </si>
  <si>
    <t>-1306461381</t>
  </si>
  <si>
    <t>Poznámka k položce:_x000d_
nově zakládaný trávník po stavbě</t>
  </si>
  <si>
    <t>184802211</t>
  </si>
  <si>
    <t xml:space="preserve">Chemické odplevelení půdy před založením kultury, trávníku nebo zpevněných ploch  o výměře jednotlivě přes 20 m2 na svahu přes 1:5 do 1:2 postřikem na široko</t>
  </si>
  <si>
    <t>-729374445</t>
  </si>
  <si>
    <t>M</t>
  </si>
  <si>
    <t>M9</t>
  </si>
  <si>
    <t>herbicid totální neselektivní</t>
  </si>
  <si>
    <t>litr</t>
  </si>
  <si>
    <t>-110876051</t>
  </si>
  <si>
    <t>Poznámka k položce:_x000d_
dávkování 6 litrů přípravku na 300 litrů vody/1 ha</t>
  </si>
  <si>
    <t>(2393+310)*6/10000</t>
  </si>
  <si>
    <t>111311111</t>
  </si>
  <si>
    <t>Odstranění odumřelého travního drnu po aplikaci herbicidních přípravků ručně s pomocí drobné mechanizace v rovině nebo na svahu do 1:5, hloubky do 30 mm</t>
  </si>
  <si>
    <t>-1269131064</t>
  </si>
  <si>
    <t>111311121</t>
  </si>
  <si>
    <t>Odstranění odumřelého travního drnu po aplikaci herbicidních přípravků ručně s pomocí drobné mechanizace na svahu přes 1:5 do 1:2 do 30 mm</t>
  </si>
  <si>
    <t>-1104287958</t>
  </si>
  <si>
    <t>167103101</t>
  </si>
  <si>
    <t xml:space="preserve">Nakládání neulehlého výkopku z hromad  zeminy schopné zúrodnění</t>
  </si>
  <si>
    <t>m3</t>
  </si>
  <si>
    <t>1405952541</t>
  </si>
  <si>
    <t>Poznámka k položce:_x000d_
substrát pro obnovu trávníků + zemina pro výměnu půdy v jamkách+zemina na záhony na terénu tl. 20 cm</t>
  </si>
  <si>
    <t>(2393+310)*0,1</t>
  </si>
  <si>
    <t>80*0,2</t>
  </si>
  <si>
    <t>45*0,2</t>
  </si>
  <si>
    <t>Součet</t>
  </si>
  <si>
    <t>162751137</t>
  </si>
  <si>
    <t>Vodorovné přemístění výkopku nebo sypaniny po suchu na obvyklém dopravním prostředku, bez naložení výkopku, avšak se složením bez rozhrnutí z horniny třídy těžitelnosti II skupiny 4 a 5 na vzdálenost přes 9 000 do 10 000 m</t>
  </si>
  <si>
    <t>-954592716</t>
  </si>
  <si>
    <t>Poznámka k položce:_x000d_
substrát pro obnovu trávníků + zemina pro výměnu půdy v jamkách</t>
  </si>
  <si>
    <t>M2</t>
  </si>
  <si>
    <t>trávníkový substrát A-zakládací, volně ložený</t>
  </si>
  <si>
    <t>274073558</t>
  </si>
  <si>
    <t>Poznámka k položce:_x000d_
zemina, kompost, písek, pH 5,5-9</t>
  </si>
  <si>
    <t>M17</t>
  </si>
  <si>
    <t>zahradnická zemina k zakládání záhonů, volně ložená</t>
  </si>
  <si>
    <t>-674903167</t>
  </si>
  <si>
    <t>Poznámka k položce:_x000d_
zemina, kompost, křemičitý písek, rašeliny, pH 5,5-9</t>
  </si>
  <si>
    <t>181006111</t>
  </si>
  <si>
    <t xml:space="preserve">Rozprostření zemin schopných zúrodnění  v rovině a ve sklonu do 1:5, tloušťka vrstvy do 0,10 m</t>
  </si>
  <si>
    <t>-591548828</t>
  </si>
  <si>
    <t>Poznámka k položce:_x000d_
trávníky + záhony na rostlém terénu</t>
  </si>
  <si>
    <t>2393+80</t>
  </si>
  <si>
    <t>181006121</t>
  </si>
  <si>
    <t xml:space="preserve">Rozprostření zemin schopných zúrodnění  ve sklonu přes 1:5, tloušťka vrstvy do 0,10 m</t>
  </si>
  <si>
    <t>760853414</t>
  </si>
  <si>
    <t>183403114</t>
  </si>
  <si>
    <t xml:space="preserve">Obdělání půdy  kultivátorováním v rovině nebo na svahu do 1:5</t>
  </si>
  <si>
    <t>1629309005</t>
  </si>
  <si>
    <t>Poznámka k položce:_x000d_
trávník v rovině+záhony na terénu v rovině</t>
  </si>
  <si>
    <t>183403115</t>
  </si>
  <si>
    <t xml:space="preserve">Obdělání půdy  kultivátorováním na svahu přes 1:5 do 1:2</t>
  </si>
  <si>
    <t>-416048776</t>
  </si>
  <si>
    <t>183403153</t>
  </si>
  <si>
    <t xml:space="preserve">Obdělání půdy  hrabáním v rovině nebo na svahu do 1:5</t>
  </si>
  <si>
    <t>-1662304999</t>
  </si>
  <si>
    <t>183403253</t>
  </si>
  <si>
    <t xml:space="preserve">Obdělání půdy  hrabáním na svahu přes 1:5 do 1:2</t>
  </si>
  <si>
    <t>-421656894</t>
  </si>
  <si>
    <t>183403161</t>
  </si>
  <si>
    <t xml:space="preserve">Obdělání půdy  válením v rovině nebo na svahu do 1:5</t>
  </si>
  <si>
    <t>-1735497386</t>
  </si>
  <si>
    <t>183403261</t>
  </si>
  <si>
    <t xml:space="preserve">Obdělání půdy  válením na svahu přes 1:5 do 1:2</t>
  </si>
  <si>
    <t>1047006970</t>
  </si>
  <si>
    <t>182111111</t>
  </si>
  <si>
    <t>Zpevnění svahu jutovou, kokosovou nebo plastovou rohoží na svahu přes 1:2 do 1:1</t>
  </si>
  <si>
    <t>198403201</t>
  </si>
  <si>
    <t>M11</t>
  </si>
  <si>
    <t xml:space="preserve">kokosová textilie biodegradační  400g/m2</t>
  </si>
  <si>
    <t>1924933544</t>
  </si>
  <si>
    <t>M12</t>
  </si>
  <si>
    <t xml:space="preserve">dřevěné kotvící kolíky </t>
  </si>
  <si>
    <t>-1770526783</t>
  </si>
  <si>
    <t>Poznámka k položce:_x000d_
dřevo barva hnědášířka hlavy 3cm, délka skoby 30 cm, , 6ks/m2</t>
  </si>
  <si>
    <t>310*6</t>
  </si>
  <si>
    <t>183402131</t>
  </si>
  <si>
    <t>Rozrušení půdy na hloubku přes 50 do 150 mm souvislé plochy přes 500 m2 v rovině nebo na svahu do 1:5</t>
  </si>
  <si>
    <t>468500864</t>
  </si>
  <si>
    <t>181451311</t>
  </si>
  <si>
    <t>Založení trávníku strojně výsevem včetně utažení na ploše v rovině nebo na svahu do 1:5</t>
  </si>
  <si>
    <t>636924276</t>
  </si>
  <si>
    <t>Poznámka k položce:_x000d_
založení nových ploch + rekonstrukce poškozených</t>
  </si>
  <si>
    <t>2393+853</t>
  </si>
  <si>
    <t>181451312</t>
  </si>
  <si>
    <t>Založení trávníku strojně výsevem včetně utažení na ploše na svahu přes 1:5 do 1:2</t>
  </si>
  <si>
    <t>-785951985</t>
  </si>
  <si>
    <t>M13</t>
  </si>
  <si>
    <t xml:space="preserve">travní směs pro rekreační trávníky UNI 5 - KORZO </t>
  </si>
  <si>
    <t>kg</t>
  </si>
  <si>
    <t>1404202333</t>
  </si>
  <si>
    <t>Poznámka k položce:_x000d_
Složení: jílek vytrvalý 2n 55%, lipnice luční 15%, kostřava červená dlouze výběžkatá 15%, kostřava červená krátce výběžkatá 5%, kostřava červená trsnatá 10%</t>
  </si>
  <si>
    <t>(2393+310)*0,035+853*0,02</t>
  </si>
  <si>
    <t>185803111</t>
  </si>
  <si>
    <t xml:space="preserve">Ošetření trávníku  jednorázové v rovině nebo na svahu do 1:5</t>
  </si>
  <si>
    <t>1725948684</t>
  </si>
  <si>
    <t>185803112</t>
  </si>
  <si>
    <t xml:space="preserve">Ošetření trávníku  jednorázové na svahu přes 1:5 do 1:2</t>
  </si>
  <si>
    <t>1432150400</t>
  </si>
  <si>
    <t>183101221</t>
  </si>
  <si>
    <t>Hloubení jamek pro vysazování rostlin v zemině tř.1 až 4 s výměnou půdy z 50% v rovině nebo na svahu do 1:5, objemu přes 0,40 do 1,00 m3</t>
  </si>
  <si>
    <t>CS ÚRS 2020 02</t>
  </si>
  <si>
    <t>1584701140</t>
  </si>
  <si>
    <t>M1</t>
  </si>
  <si>
    <t>substrát pro výměnu půdy v jamkách - substrát pro výsadbu okrasných rostlin</t>
  </si>
  <si>
    <t>-67495109</t>
  </si>
  <si>
    <t>Poznámka k položce:_x000d_
substrát pro okrasné rostliny: rašelina, vyzrálý kůrový humus, nízká hodnota pH, základní živiny (vodorozpustné krystalické hnojivo) a stopové prvky (soubor živin pro vitalitu a regeneraci rostlin)</t>
  </si>
  <si>
    <t>184102115</t>
  </si>
  <si>
    <t xml:space="preserve">Výsadba dřeviny s balem do předem vyhloubené jamky se zalitím  v rovině nebo na svahu do 1:5, při průměru balu přes 500 do 600 mm</t>
  </si>
  <si>
    <t>532112326</t>
  </si>
  <si>
    <t>M9-1</t>
  </si>
  <si>
    <t>Pyrus calleryana ´Chanticleer´alejový strom s balem OK 12-14 cm</t>
  </si>
  <si>
    <t>-2053265892</t>
  </si>
  <si>
    <t>M9-2</t>
  </si>
  <si>
    <t>Quercus robur alejový strom s balem OK 12-14 cm</t>
  </si>
  <si>
    <t>927752569</t>
  </si>
  <si>
    <t>M9-3</t>
  </si>
  <si>
    <t>Amelanchier arborea ´Robin Hill´ alejový strom s balem OK 12-14 cm</t>
  </si>
  <si>
    <t>705996923</t>
  </si>
  <si>
    <t>M9-4</t>
  </si>
  <si>
    <t xml:space="preserve">Crataegus laevigata ´Paul´s Scarlet´ alejový strom s balem OK </t>
  </si>
  <si>
    <t>-1470878014</t>
  </si>
  <si>
    <t>M9-5</t>
  </si>
  <si>
    <t>Prunus avium ´Plena´ alejový strom s balem OK 14-16 cm</t>
  </si>
  <si>
    <t>255140895</t>
  </si>
  <si>
    <t>M9-6</t>
  </si>
  <si>
    <t>Acer platanoides ´Cleveland´ alejový strom s balem OK 14-16 cm</t>
  </si>
  <si>
    <t>-1524299029</t>
  </si>
  <si>
    <t>M9-7</t>
  </si>
  <si>
    <t>Prunus hillier ´Spire´alejový strom s balem OH 14-16 cm</t>
  </si>
  <si>
    <t>150809248</t>
  </si>
  <si>
    <t>M9-8</t>
  </si>
  <si>
    <t xml:space="preserve">Acer campestrea ´Elsrijk´ alejový strom s balem OK 12-14 cm </t>
  </si>
  <si>
    <t>-1312696594</t>
  </si>
  <si>
    <t>M9-9</t>
  </si>
  <si>
    <t>Fraxinus angustifolia ´Raywood´alejový strom s balem OK 12-14 cm</t>
  </si>
  <si>
    <t>-293083538</t>
  </si>
  <si>
    <t>M9-10</t>
  </si>
  <si>
    <t>Pyrus communis ´Beech Hill´ alejový strom s balem OK 12-14 cm</t>
  </si>
  <si>
    <t>296400081</t>
  </si>
  <si>
    <t>184801121</t>
  </si>
  <si>
    <t xml:space="preserve">Ošetření vysazených dřevin  solitérních v rovině nebo na svahu do 1:5</t>
  </si>
  <si>
    <t>-1418688691</t>
  </si>
  <si>
    <t>184215133</t>
  </si>
  <si>
    <t>Ukotvení dřeviny kůly třemi kůly, délky přes 2 do 3 m</t>
  </si>
  <si>
    <t>-822969245</t>
  </si>
  <si>
    <t>60591257</t>
  </si>
  <si>
    <t>kůl vyvazovací dřevěný impregnovaný D 8cm dl 3m</t>
  </si>
  <si>
    <t>-1017739049</t>
  </si>
  <si>
    <t>45*3</t>
  </si>
  <si>
    <t>M3</t>
  </si>
  <si>
    <t>příčka z půlené frézované kulatiny přůměru 80 mm, délka příčky 0,5 m, celkem 3ks/strom</t>
  </si>
  <si>
    <t>1802521633</t>
  </si>
  <si>
    <t>M4</t>
  </si>
  <si>
    <t>vyvazovací páska šíře 40 mm, délka 0,7m/úvazek, celkem 3 ks/strom</t>
  </si>
  <si>
    <t>m</t>
  </si>
  <si>
    <t>-756133624</t>
  </si>
  <si>
    <t>45*3*0,7</t>
  </si>
  <si>
    <t>184215412</t>
  </si>
  <si>
    <t>Zhotovení závlahové mísy u solitérních dřevin v rovině nebo na svahu do 1:5, o průměru mísy přes 0,5 do 1 m</t>
  </si>
  <si>
    <t>882372615</t>
  </si>
  <si>
    <t>185802113</t>
  </si>
  <si>
    <t xml:space="preserve">Hnojení půdy nebo trávníku  v rovině nebo na svahu do 1:5 umělým hnojivem na široko</t>
  </si>
  <si>
    <t>2055764945</t>
  </si>
  <si>
    <t>Poznámka k položce:_x000d_
přimíchání půdního kondicionéru do výsadbové jámy, 1,5kg/1 výsadbovou jámu</t>
  </si>
  <si>
    <t>45*1,5/1000</t>
  </si>
  <si>
    <t>M5</t>
  </si>
  <si>
    <t>půdní kondicionér pro zvýšení zádržnosti vody v půdě</t>
  </si>
  <si>
    <t>916031764</t>
  </si>
  <si>
    <t>45*1,5</t>
  </si>
  <si>
    <t>185802114</t>
  </si>
  <si>
    <t xml:space="preserve">Hnojení půdy nebo trávníku  v rovině nebo na svahu do 1:5 umělým hnojivem s rozdělením k jednotlivým rostlinám</t>
  </si>
  <si>
    <t>-588452064</t>
  </si>
  <si>
    <t>45*5*10/1000/1000</t>
  </si>
  <si>
    <t>M6</t>
  </si>
  <si>
    <t>tabletové hnoéjivo zásobní, s postupným uvolňováním živin, tableta á 10 g</t>
  </si>
  <si>
    <t>157012701</t>
  </si>
  <si>
    <t>45*5*10/1000</t>
  </si>
  <si>
    <t>50</t>
  </si>
  <si>
    <t>184501141</t>
  </si>
  <si>
    <t>Zhotovení obalu kmene z rákosové nebo kokosové rohože v rovině nebo na svahu do 1:5</t>
  </si>
  <si>
    <t>-433357234</t>
  </si>
  <si>
    <t>45*0,3*1,8</t>
  </si>
  <si>
    <t>51</t>
  </si>
  <si>
    <t>M10</t>
  </si>
  <si>
    <t>rákosová rohož, rákos přírodní, neloupaný, výsška rohože 1,8 m</t>
  </si>
  <si>
    <t>-1945004616</t>
  </si>
  <si>
    <t>45*0,3</t>
  </si>
  <si>
    <t>52</t>
  </si>
  <si>
    <t>184911421</t>
  </si>
  <si>
    <t>Mulčování vysazených rostlin mulčovací kůrou, tl. do 100 mm v rovině nebo na svahu do 1:5</t>
  </si>
  <si>
    <t>-2115238921</t>
  </si>
  <si>
    <t>Poznámka k položce:_x000d_
stromy průměr mísy 1m (0,8m2)</t>
  </si>
  <si>
    <t>43*0,8</t>
  </si>
  <si>
    <t>53</t>
  </si>
  <si>
    <t>M7</t>
  </si>
  <si>
    <t>drcená tříděná borka, tl. vrstvy 8 cm</t>
  </si>
  <si>
    <t>776217984</t>
  </si>
  <si>
    <t>43*0,8*0,08</t>
  </si>
  <si>
    <t>54</t>
  </si>
  <si>
    <t>185804311</t>
  </si>
  <si>
    <t>Zalití rostlin vodou plochy záhonů jednotlivě do 20 m2</t>
  </si>
  <si>
    <t>712657376</t>
  </si>
  <si>
    <t>45*4*60/1000</t>
  </si>
  <si>
    <t>55</t>
  </si>
  <si>
    <t>185804312</t>
  </si>
  <si>
    <t>Zalití rostlin vodou plochy záhonů jednotlivě přes 20 m2</t>
  </si>
  <si>
    <t>-1026783694</t>
  </si>
  <si>
    <t>80*4*20/1000</t>
  </si>
  <si>
    <t>56</t>
  </si>
  <si>
    <t>M8</t>
  </si>
  <si>
    <t>voda pro zálivku</t>
  </si>
  <si>
    <t>1769177163</t>
  </si>
  <si>
    <t>57</t>
  </si>
  <si>
    <t>184911311</t>
  </si>
  <si>
    <t>Položení mulčovací textilie proti prorůstání plevelů kolem vysázených rostlin v rovině nebo na svahu do 1:5</t>
  </si>
  <si>
    <t>1915730190</t>
  </si>
  <si>
    <t>Poznámka k položce:_x000d_
okapový chodníkpři západní stěně haly</t>
  </si>
  <si>
    <t>58</t>
  </si>
  <si>
    <t>RTX.69366207</t>
  </si>
  <si>
    <t>textilie netkaná MOKRUTEX HQ PES 200 g/m2</t>
  </si>
  <si>
    <t>1430900064</t>
  </si>
  <si>
    <t>59</t>
  </si>
  <si>
    <t>167103201</t>
  </si>
  <si>
    <t xml:space="preserve">Nakládání neulehlého výkopku z hromad  kamenouhelných hlušin</t>
  </si>
  <si>
    <t>-1579976211</t>
  </si>
  <si>
    <t>Poznámka k položce:_x000d_
násyp kačírku do okapového chodníku - tl. vrstvy 20 cm_x000d_
mulčování záhonů-tl. vrstvy 5 cm</t>
  </si>
  <si>
    <t>36*0,2+80*0,05</t>
  </si>
  <si>
    <t>60</t>
  </si>
  <si>
    <t>162706211</t>
  </si>
  <si>
    <t xml:space="preserve">Vodorovné přemístění výkopku bez naložení, avšak se složením  kamenouhelných hlušin a výsypkových materiálů, na vzdálenost přes 5000 do 6000 m</t>
  </si>
  <si>
    <t>488029062</t>
  </si>
  <si>
    <t>61</t>
  </si>
  <si>
    <t>184911151</t>
  </si>
  <si>
    <t>Mulčování záhonů kačírkem nebo drceným kamenivem tloušťky mulče přes 20 do 50 mm v rovině nebo na svahu do 1:5</t>
  </si>
  <si>
    <t>-702162255</t>
  </si>
  <si>
    <t>Poznámka k položce:_x000d_
pod stromové ochranné mříze+okapový chodníček na terénu</t>
  </si>
  <si>
    <t>36+80</t>
  </si>
  <si>
    <t>62</t>
  </si>
  <si>
    <t>M14</t>
  </si>
  <si>
    <t>kačírek frakce 16-32 mm, tl. vrstvy 20 mm</t>
  </si>
  <si>
    <t>-64323561</t>
  </si>
  <si>
    <t>Poznámka k položce:_x000d_
okapový chodník na terénu - tl. vrstvy 20 cm_x000d_
mulč štěrkových záhonů - tl. vrstvy 5 cm</t>
  </si>
  <si>
    <t>36*0,2*1,6</t>
  </si>
  <si>
    <t>80*0,05*1,6</t>
  </si>
  <si>
    <t>63</t>
  </si>
  <si>
    <t>183106612</t>
  </si>
  <si>
    <t>Instalace protikořenových bariér do předem vyhloubené rýhy, včetně zásypu a hutnění v rovině nebo na svahu do 1:5, hloubky přes 500 do 700 mm</t>
  </si>
  <si>
    <t>1353203917</t>
  </si>
  <si>
    <t>64</t>
  </si>
  <si>
    <t>M16</t>
  </si>
  <si>
    <t>protikořenová bariéra 1mm/0,75m</t>
  </si>
  <si>
    <t>1305258398</t>
  </si>
  <si>
    <t>65</t>
  </si>
  <si>
    <t>183111111</t>
  </si>
  <si>
    <t xml:space="preserve">Hloubení jamek pro vysazování rostlin v zemině tř.1 až 4 bez výměny půdy  v rovině nebo na svahu do 1:5, objemu do 0,002 m3</t>
  </si>
  <si>
    <t>1039605903</t>
  </si>
  <si>
    <t>Poznámka k položce:_x000d_
trvalky+hnízda pro cibuloviny</t>
  </si>
  <si>
    <t>528+5*12,5+11</t>
  </si>
  <si>
    <t>66</t>
  </si>
  <si>
    <t>183211322</t>
  </si>
  <si>
    <t>Výsadba květin do připravené půdy se zalitím do připravené půdy, se zalitím květin krytokořenných o průměru kontejneru přes 80 do 120 mm</t>
  </si>
  <si>
    <t>-371284009</t>
  </si>
  <si>
    <t>528+11</t>
  </si>
  <si>
    <t>67</t>
  </si>
  <si>
    <t>M17-Ag</t>
  </si>
  <si>
    <t>Agastache ´Black Adder´ kontejner</t>
  </si>
  <si>
    <t>-841259417</t>
  </si>
  <si>
    <t>68</t>
  </si>
  <si>
    <t>M17-As</t>
  </si>
  <si>
    <t>Aster frikartii ´Mönch´ kontejner</t>
  </si>
  <si>
    <t>1644896953</t>
  </si>
  <si>
    <t>69</t>
  </si>
  <si>
    <t>M17-Cr</t>
  </si>
  <si>
    <t>Centranthus ruber ´Coccineus´ kontehner</t>
  </si>
  <si>
    <t>1248554609</t>
  </si>
  <si>
    <t>70</t>
  </si>
  <si>
    <t>M17-Ech</t>
  </si>
  <si>
    <t>Echinacea angustifolia</t>
  </si>
  <si>
    <t>1599965053</t>
  </si>
  <si>
    <t>71</t>
  </si>
  <si>
    <t>M17-Er</t>
  </si>
  <si>
    <t>Eryngium planum ´Baukaupe´ kontejner</t>
  </si>
  <si>
    <t>-1852896477</t>
  </si>
  <si>
    <t>72</t>
  </si>
  <si>
    <t>M17-Eu</t>
  </si>
  <si>
    <t>Euphorbia polychroma</t>
  </si>
  <si>
    <t>822558949</t>
  </si>
  <si>
    <t>73</t>
  </si>
  <si>
    <t>M17-Gl</t>
  </si>
  <si>
    <t>Gaura lindheimeri ´Whirling Butterflies´ kontejner</t>
  </si>
  <si>
    <t>961675851</t>
  </si>
  <si>
    <t>74</t>
  </si>
  <si>
    <t>M17-Gp</t>
  </si>
  <si>
    <t>Gypsophylla paniculata ´Festival White´ kontejner</t>
  </si>
  <si>
    <t>-1221925240</t>
  </si>
  <si>
    <t>75</t>
  </si>
  <si>
    <t>M17-Ip</t>
  </si>
  <si>
    <t>Iberis sempervirens ´Snowflake´kontejner</t>
  </si>
  <si>
    <t>1972814199</t>
  </si>
  <si>
    <t>76</t>
  </si>
  <si>
    <t>M17-Ly</t>
  </si>
  <si>
    <t>Lychnis coronaria ´Alba´ kontejner</t>
  </si>
  <si>
    <t>751777385</t>
  </si>
  <si>
    <t>77</t>
  </si>
  <si>
    <t>M17-Pa</t>
  </si>
  <si>
    <t>Panicum virgatum ´Rehbraun´ kontejner</t>
  </si>
  <si>
    <t>1076415076</t>
  </si>
  <si>
    <t>78</t>
  </si>
  <si>
    <t>M17-Pe</t>
  </si>
  <si>
    <t>Perovskia atroplicifolia ´Little Spire´ kontejner</t>
  </si>
  <si>
    <t>-2146800678</t>
  </si>
  <si>
    <t>79</t>
  </si>
  <si>
    <t>M17-Sb</t>
  </si>
  <si>
    <t>Stachys byzantina ´Big Ears´ kontejner</t>
  </si>
  <si>
    <t>-1766441338</t>
  </si>
  <si>
    <t>80</t>
  </si>
  <si>
    <t>M17-Sm</t>
  </si>
  <si>
    <t>Salvia nemorosa ´Meinacht´ kontejner</t>
  </si>
  <si>
    <t>272038582</t>
  </si>
  <si>
    <t>81</t>
  </si>
  <si>
    <t>M17-Sv</t>
  </si>
  <si>
    <t>Salvia verticillata ´Purple Rain´ kontejner</t>
  </si>
  <si>
    <t>-1334415931</t>
  </si>
  <si>
    <t>82</t>
  </si>
  <si>
    <t>M17-Th</t>
  </si>
  <si>
    <t>Thymus pulegiodes</t>
  </si>
  <si>
    <t>1348247876</t>
  </si>
  <si>
    <t>83</t>
  </si>
  <si>
    <t>M17-La</t>
  </si>
  <si>
    <t>Lavandula angustifolia ´Hidcote´ kontejner</t>
  </si>
  <si>
    <t>1567094481</t>
  </si>
  <si>
    <t>84</t>
  </si>
  <si>
    <t>183211313</t>
  </si>
  <si>
    <t>Výsadba květin do připravené půdy se zalitím do připravené půdy, se zalitím cibulí nebo hlíz</t>
  </si>
  <si>
    <t>1603570664</t>
  </si>
  <si>
    <t>85</t>
  </si>
  <si>
    <t>M17-AlA</t>
  </si>
  <si>
    <t>Allium aflatumense ˇPurple Sensation´</t>
  </si>
  <si>
    <t>-1864697005</t>
  </si>
  <si>
    <t>86</t>
  </si>
  <si>
    <t>M17-AlS</t>
  </si>
  <si>
    <t>Allium sphaerocephallon kontejner</t>
  </si>
  <si>
    <t>740761023</t>
  </si>
  <si>
    <t>87</t>
  </si>
  <si>
    <t>185804111</t>
  </si>
  <si>
    <t xml:space="preserve">Ošetření vysazených květin  jednorázové v rovině</t>
  </si>
  <si>
    <t>111781935</t>
  </si>
  <si>
    <t>Poznámka k položce:_x000d_
záhony na rostlém terénu</t>
  </si>
  <si>
    <t>88</t>
  </si>
  <si>
    <t>998231411</t>
  </si>
  <si>
    <t>Přesun hmot pro sadovnické a krajinářské úpravy - ručně bez užití mechanizace vodorovná dopravní vzdálenost do 100 m</t>
  </si>
  <si>
    <t>1891514060</t>
  </si>
  <si>
    <t>05 - Rozpočet zelené střechy</t>
  </si>
  <si>
    <t>sportovní hala ul. Vodova, Brno</t>
  </si>
  <si>
    <t>Statutární město Brno, Dominikánské nám1, Brno</t>
  </si>
  <si>
    <t>ZaKT Brno, Ponávka 185/2,602 00 Brno</t>
  </si>
  <si>
    <t>PSV - Práce a dodávky PSV</t>
  </si>
  <si>
    <t xml:space="preserve">    712 - Povlakové krytiny</t>
  </si>
  <si>
    <t>2052566703</t>
  </si>
  <si>
    <t>Poznámka k položce:_x000d_
naložení intenzivního substrátu pro střechu</t>
  </si>
  <si>
    <t>23,68+28,92</t>
  </si>
  <si>
    <t>1258509504</t>
  </si>
  <si>
    <t>Poznámka k položce:_x000d_
naložení kačírku pro okapový chodníček a mulč záhonů</t>
  </si>
  <si>
    <t>4,7+3,16</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</si>
  <si>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</si>
  <si>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</si>
  <si>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-1764816403</t>
  </si>
  <si>
    <t>Poznámka k položce:_x000d_
dovoz intenzivního substrátu pro střechu na stavbu</t>
  </si>
  <si>
    <t>-1865878909</t>
  </si>
  <si>
    <t>Poznámka k položce:_x000d_
dovoz kačírku pro střechu na stavbu</t>
  </si>
  <si>
    <t>161151116</t>
  </si>
  <si>
    <t>Svislé přemístění výkopku strojně bez naložení do dopravní nádoby avšak s vyprázdněním dopravní nádoby na hromadu nebo do dopravního prostředku z horniny třídy těžitelnosti II skupiny 4 a 5 při hloubce výkopu přes 10 do 16 m</t>
  </si>
  <si>
    <t>1662111041</t>
  </si>
  <si>
    <t>Poznámka k položce:_x000d_
doprava substrátu na střechu</t>
  </si>
  <si>
    <t>161151126</t>
  </si>
  <si>
    <t>Svislé přemístění výkopku strojně bez naložení do dopravní nádoby avšak s vyprázdněním dopravní nádoby na hromadu nebo do dopravního prostředku z horniny třídy těžitelnosti III skupiny 6 a 7 při hloubce výkopu přes 10 do 16 m</t>
  </si>
  <si>
    <t>1346765052</t>
  </si>
  <si>
    <t>Poznámka k položce:_x000d_
doprava kačírku na střechu</t>
  </si>
  <si>
    <t>430385074</t>
  </si>
  <si>
    <t>185804119</t>
  </si>
  <si>
    <t xml:space="preserve">Ošetření vysazených květin  Příplatek k ceně za ošetření v nádobě nebo na zvýšeném záhoně</t>
  </si>
  <si>
    <t>45427373</t>
  </si>
  <si>
    <t>492710738</t>
  </si>
  <si>
    <t>-188464453</t>
  </si>
  <si>
    <t>158*4*20/1000</t>
  </si>
  <si>
    <t>PSV</t>
  </si>
  <si>
    <t>Práce a dodávky PSV</t>
  </si>
  <si>
    <t>712</t>
  </si>
  <si>
    <t>Povlakové krytiny</t>
  </si>
  <si>
    <t>712771611</t>
  </si>
  <si>
    <t>Provedení ochranných pásů vegetační střechy osazení ochranné kačírkové lišty přitížením konstrukcí</t>
  </si>
  <si>
    <t>1194248745</t>
  </si>
  <si>
    <t>Poznámka k položce:_x000d_
kačírková lišta při severní stěně pochozí střechy</t>
  </si>
  <si>
    <t>kačírková lišta 200/80/2000 mm, hliník</t>
  </si>
  <si>
    <t>1747043656</t>
  </si>
  <si>
    <t>Poznámka k položce:_x000d_
Kačírková a okrajová lišta pro střechy s přitěžující vrstvou kačírku._x000d_
Materiál: hliník tl.1,5mm, délka lišty 2000mm. Lišta má po 250mm otvory pro provlečení přířezu všech druhů hydroizolace. Tuhost lišty je zajištěna ohybem 10mm na koncích obou ramen. Součástí dodávky je spojovací díl pro snadné napojení další lišty. Uchycení lišty k podkladu se provádí páskem hydroizolace._x000d_
Zakázková výroba.</t>
  </si>
  <si>
    <t>712771601</t>
  </si>
  <si>
    <t>Provedení ochranných pásů vegetační střechy po obvodu střechy, v místech střešních prostupům napojení na zeď apod. z praného říčního kameniva, tloušťky do 100 mm, šířky do 500 mm</t>
  </si>
  <si>
    <t>1149548469</t>
  </si>
  <si>
    <t>18,5*0,174+7,3*0,204</t>
  </si>
  <si>
    <t>58337403</t>
  </si>
  <si>
    <t>kamenivo dekorační (kačírek) frakce 16/32</t>
  </si>
  <si>
    <t>-694110442</t>
  </si>
  <si>
    <t>(3,219+1,489)*1,6</t>
  </si>
  <si>
    <t>712771101</t>
  </si>
  <si>
    <t>Provedení ochranné vrstvy vegetační střechy proti prorůstání kořenů, proti mechanickému poškození hydroizolace z textilií nebo rohoží volně kladených s přesahem, sklon střechy do 5°</t>
  </si>
  <si>
    <t>504516474</t>
  </si>
  <si>
    <t>netkaná geotextilie pod ochranný kačírkový pás</t>
  </si>
  <si>
    <t>-480123922</t>
  </si>
  <si>
    <t>712771421</t>
  </si>
  <si>
    <t>Provedení vegetační vrstvy vegetační střechy ze substrátu, tloušťky přes 200 do 300 mm, sklon střechy do 5°</t>
  </si>
  <si>
    <t>-62430752</t>
  </si>
  <si>
    <t>158-48,2</t>
  </si>
  <si>
    <t>712771431</t>
  </si>
  <si>
    <t>Provedení vegetační vrstvy vegetační střechy ze substrátu, tloušťky přes 300 mm, sklon střechy do 5°</t>
  </si>
  <si>
    <t>1426425289</t>
  </si>
  <si>
    <t>48,2*0,6</t>
  </si>
  <si>
    <t>10321003</t>
  </si>
  <si>
    <t>substrát vegetačních střech intenzivní</t>
  </si>
  <si>
    <t>-166011522</t>
  </si>
  <si>
    <t>3,05+7,63+1,94+4,13+2,15+4,78+28,92</t>
  </si>
  <si>
    <t>712771531</t>
  </si>
  <si>
    <t>Založení vegetace vegetační střechy výsadbou předpěstovaných rostlin do 15 kus/m2, sklon střechy do 5°</t>
  </si>
  <si>
    <t>-434572414</t>
  </si>
  <si>
    <t>M2-1</t>
  </si>
  <si>
    <t xml:space="preserve">Carex montana , kontejner </t>
  </si>
  <si>
    <t>1421396647</t>
  </si>
  <si>
    <t>M2-2</t>
  </si>
  <si>
    <t xml:space="preserve">Deschampsia caespitosa  kontejner</t>
  </si>
  <si>
    <t>-1246253710</t>
  </si>
  <si>
    <t>M2-3</t>
  </si>
  <si>
    <t>Deschampsia flexuosa kontejner</t>
  </si>
  <si>
    <t>1974642675</t>
  </si>
  <si>
    <t>M2-4</t>
  </si>
  <si>
    <t>Geranium x cantabrigiense kontejner</t>
  </si>
  <si>
    <t>-1477770511</t>
  </si>
  <si>
    <t>M2-5</t>
  </si>
  <si>
    <t>Ajuga reptans ´Atropurpurea´ kontejner</t>
  </si>
  <si>
    <t>-826691427</t>
  </si>
  <si>
    <t>M2-6</t>
  </si>
  <si>
    <t>Astrantia major kontejner</t>
  </si>
  <si>
    <t>2013944599</t>
  </si>
  <si>
    <t>M2-7</t>
  </si>
  <si>
    <t>Carex morrowii kontejner</t>
  </si>
  <si>
    <t>1500026794</t>
  </si>
  <si>
    <t>M2-8</t>
  </si>
  <si>
    <t xml:space="preserve">Carex sylvatica  kontejner</t>
  </si>
  <si>
    <t>-1070976076</t>
  </si>
  <si>
    <t>M2-9</t>
  </si>
  <si>
    <t>Carex umbrosa kontejner</t>
  </si>
  <si>
    <t>-52466992</t>
  </si>
  <si>
    <t>M2-10</t>
  </si>
  <si>
    <t xml:space="preserve">Epimedium versicolor  kontejner</t>
  </si>
  <si>
    <t>312466491</t>
  </si>
  <si>
    <t>M2-11</t>
  </si>
  <si>
    <t xml:space="preserve">Geranium macrorrhizum  kontejner</t>
  </si>
  <si>
    <t>-128499621</t>
  </si>
  <si>
    <t>M2-12</t>
  </si>
  <si>
    <t xml:space="preserve">Geranium macrorrhizum ´Jördis´  kontejner</t>
  </si>
  <si>
    <t>1874020543</t>
  </si>
  <si>
    <t>M2-13</t>
  </si>
  <si>
    <t>Helleborus ´Spotted White´ kontejner</t>
  </si>
  <si>
    <t>1166794871</t>
  </si>
  <si>
    <t>M2-14</t>
  </si>
  <si>
    <t xml:space="preserve">Tiarella cordifolia  kontejner</t>
  </si>
  <si>
    <t>1113970345</t>
  </si>
  <si>
    <t>M2-15</t>
  </si>
  <si>
    <t xml:space="preserve">Vinca minor  kontejner</t>
  </si>
  <si>
    <t>-477359912</t>
  </si>
  <si>
    <t>M2-16</t>
  </si>
  <si>
    <t xml:space="preserve">Waldsteinia geoides  kontejner</t>
  </si>
  <si>
    <t>964770714</t>
  </si>
  <si>
    <t>M2-17</t>
  </si>
  <si>
    <t xml:space="preserve">Waldsteinia ternata  kontejner</t>
  </si>
  <si>
    <t>-1018244081</t>
  </si>
  <si>
    <t>712774951</t>
  </si>
  <si>
    <t>Mulč rostlin a dřevin vegetační střechy tloušťky do 50 mm z kameniva, sklon střechy do 5°</t>
  </si>
  <si>
    <t>1901783218</t>
  </si>
  <si>
    <t>998712103</t>
  </si>
  <si>
    <t>Přesun hmot pro povlakové krytiny stanovený z hmotnosti přesunovaného materiálu vodorovná dopravní vzdálenost do 50 m v objektech výšky přes 12 do 24 m</t>
  </si>
  <si>
    <t>-382500605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</si>
</sst>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6" fillId="0" borderId="0" xfId="0" applyFont="1" applyAlignment="1" applyProtection="1">
      <alignment horizontal="left" vertical="center"/>
    </xf>
    <xf numFmtId="4" fontId="6" fillId="0" borderId="0" xfId="0" applyNumberFormat="1" applyFont="1" applyAlignment="1" applyProtection="1"/>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2" borderId="22" xfId="0" applyFont="1" applyFill="1" applyBorder="1" applyAlignment="1" applyProtection="1">
      <alignment horizontal="center" vertical="center"/>
      <protection locked="0"/>
    </xf>
    <xf numFmtId="49" fontId="0" fillId="2" borderId="22" xfId="0" applyNumberFormat="1" applyFont="1" applyFill="1" applyBorder="1" applyAlignment="1" applyProtection="1">
      <alignment horizontal="left" vertical="center" wrapText="1"/>
      <protection locked="0"/>
    </xf>
    <xf numFmtId="0" fontId="0" fillId="2" borderId="22" xfId="0" applyFont="1" applyFill="1" applyBorder="1" applyAlignment="1" applyProtection="1">
      <alignment horizontal="left" vertical="center" wrapText="1"/>
      <protection locked="0"/>
    </xf>
    <xf numFmtId="0" fontId="0" fillId="2" borderId="22" xfId="0" applyFont="1" applyFill="1" applyBorder="1" applyAlignment="1" applyProtection="1">
      <alignment horizontal="center" vertical="center" wrapText="1"/>
      <protection locked="0"/>
    </xf>
    <xf numFmtId="167" fontId="0" fillId="2" borderId="22" xfId="0" applyNumberFormat="1" applyFont="1" applyFill="1" applyBorder="1" applyAlignment="1" applyProtection="1">
      <alignment vertical="center"/>
      <protection locked="0"/>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22" xfId="0" applyFont="1" applyFill="1" applyBorder="1" applyAlignment="1" applyProtection="1">
      <alignment horizontal="left" vertical="center"/>
      <protection locked="0"/>
    </xf>
    <xf numFmtId="0" fontId="20" fillId="2" borderId="22" xfId="0" applyFont="1" applyFill="1" applyBorder="1" applyAlignment="1" applyProtection="1">
      <alignment horizontal="center"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34</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36</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51</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52</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53</v>
      </c>
      <c r="E60" s="41"/>
      <c r="F60" s="41"/>
      <c r="G60" s="41"/>
      <c r="H60" s="41"/>
      <c r="I60" s="41"/>
      <c r="J60" s="41"/>
      <c r="K60" s="41"/>
      <c r="L60" s="41"/>
      <c r="M60" s="41"/>
      <c r="N60" s="41"/>
      <c r="O60" s="41"/>
      <c r="P60" s="41"/>
      <c r="Q60" s="41"/>
      <c r="R60" s="41"/>
      <c r="S60" s="41"/>
      <c r="T60" s="41"/>
      <c r="U60" s="41"/>
      <c r="V60" s="63" t="s">
        <v>54</v>
      </c>
      <c r="W60" s="41"/>
      <c r="X60" s="41"/>
      <c r="Y60" s="41"/>
      <c r="Z60" s="41"/>
      <c r="AA60" s="41"/>
      <c r="AB60" s="41"/>
      <c r="AC60" s="41"/>
      <c r="AD60" s="41"/>
      <c r="AE60" s="41"/>
      <c r="AF60" s="41"/>
      <c r="AG60" s="41"/>
      <c r="AH60" s="63" t="s">
        <v>53</v>
      </c>
      <c r="AI60" s="41"/>
      <c r="AJ60" s="41"/>
      <c r="AK60" s="41"/>
      <c r="AL60" s="41"/>
      <c r="AM60" s="63" t="s">
        <v>54</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55</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56</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53</v>
      </c>
      <c r="E75" s="41"/>
      <c r="F75" s="41"/>
      <c r="G75" s="41"/>
      <c r="H75" s="41"/>
      <c r="I75" s="41"/>
      <c r="J75" s="41"/>
      <c r="K75" s="41"/>
      <c r="L75" s="41"/>
      <c r="M75" s="41"/>
      <c r="N75" s="41"/>
      <c r="O75" s="41"/>
      <c r="P75" s="41"/>
      <c r="Q75" s="41"/>
      <c r="R75" s="41"/>
      <c r="S75" s="41"/>
      <c r="T75" s="41"/>
      <c r="U75" s="41"/>
      <c r="V75" s="63" t="s">
        <v>54</v>
      </c>
      <c r="W75" s="41"/>
      <c r="X75" s="41"/>
      <c r="Y75" s="41"/>
      <c r="Z75" s="41"/>
      <c r="AA75" s="41"/>
      <c r="AB75" s="41"/>
      <c r="AC75" s="41"/>
      <c r="AD75" s="41"/>
      <c r="AE75" s="41"/>
      <c r="AF75" s="41"/>
      <c r="AG75" s="41"/>
      <c r="AH75" s="63" t="s">
        <v>53</v>
      </c>
      <c r="AI75" s="41"/>
      <c r="AJ75" s="41"/>
      <c r="AK75" s="41"/>
      <c r="AL75" s="41"/>
      <c r="AM75" s="63" t="s">
        <v>54</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57</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1570</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Tréninková hala pro míčové sporty Vodova-DPS</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Brno, Královo Pole</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14. 7. 2021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Statutární město Brno, Dominikánské nám.196/1,Brno</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Ing. Jana Janíková</v>
      </c>
      <c r="AN89" s="70"/>
      <c r="AO89" s="70"/>
      <c r="AP89" s="70"/>
      <c r="AQ89" s="39"/>
      <c r="AR89" s="43"/>
      <c r="AS89" s="80" t="s">
        <v>58</v>
      </c>
      <c r="AT89" s="81"/>
      <c r="AU89" s="82"/>
      <c r="AV89" s="82"/>
      <c r="AW89" s="82"/>
      <c r="AX89" s="82"/>
      <c r="AY89" s="82"/>
      <c r="AZ89" s="82"/>
      <c r="BA89" s="82"/>
      <c r="BB89" s="82"/>
      <c r="BC89" s="82"/>
      <c r="BD89" s="83"/>
      <c r="BE89" s="37"/>
    </row>
    <row r="90" s="2" customFormat="1" ht="25.6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33</v>
      </c>
      <c r="AJ90" s="39"/>
      <c r="AK90" s="39"/>
      <c r="AL90" s="39"/>
      <c r="AM90" s="79" t="str">
        <f>IF(E20="","",E20)</f>
        <v>ZaKT s.r.o., Ponávka 185/2, 602 00 Brno</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59</v>
      </c>
      <c r="D92" s="93"/>
      <c r="E92" s="93"/>
      <c r="F92" s="93"/>
      <c r="G92" s="93"/>
      <c r="H92" s="94"/>
      <c r="I92" s="95" t="s">
        <v>60</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61</v>
      </c>
      <c r="AH92" s="93"/>
      <c r="AI92" s="93"/>
      <c r="AJ92" s="93"/>
      <c r="AK92" s="93"/>
      <c r="AL92" s="93"/>
      <c r="AM92" s="93"/>
      <c r="AN92" s="95" t="s">
        <v>62</v>
      </c>
      <c r="AO92" s="93"/>
      <c r="AP92" s="97"/>
      <c r="AQ92" s="98" t="s">
        <v>63</v>
      </c>
      <c r="AR92" s="43"/>
      <c r="AS92" s="99" t="s">
        <v>64</v>
      </c>
      <c r="AT92" s="100" t="s">
        <v>65</v>
      </c>
      <c r="AU92" s="100" t="s">
        <v>66</v>
      </c>
      <c r="AV92" s="100" t="s">
        <v>67</v>
      </c>
      <c r="AW92" s="100" t="s">
        <v>68</v>
      </c>
      <c r="AX92" s="100" t="s">
        <v>69</v>
      </c>
      <c r="AY92" s="100" t="s">
        <v>70</v>
      </c>
      <c r="AZ92" s="100" t="s">
        <v>71</v>
      </c>
      <c r="BA92" s="100" t="s">
        <v>72</v>
      </c>
      <c r="BB92" s="100" t="s">
        <v>73</v>
      </c>
      <c r="BC92" s="100" t="s">
        <v>74</v>
      </c>
      <c r="BD92" s="101" t="s">
        <v>75</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76</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ROUND(AG95+AG97,2)</f>
        <v>0</v>
      </c>
      <c r="AH94" s="108"/>
      <c r="AI94" s="108"/>
      <c r="AJ94" s="108"/>
      <c r="AK94" s="108"/>
      <c r="AL94" s="108"/>
      <c r="AM94" s="108"/>
      <c r="AN94" s="109">
        <f>SUM(AG94,AT94)</f>
        <v>0</v>
      </c>
      <c r="AO94" s="109"/>
      <c r="AP94" s="109"/>
      <c r="AQ94" s="110" t="s">
        <v>1</v>
      </c>
      <c r="AR94" s="111"/>
      <c r="AS94" s="112">
        <f>ROUND(AS95+AS97,2)</f>
        <v>0</v>
      </c>
      <c r="AT94" s="113">
        <f>ROUND(SUM(AV94:AW94),2)</f>
        <v>0</v>
      </c>
      <c r="AU94" s="114">
        <f>ROUND(AU95+AU97,5)</f>
        <v>0</v>
      </c>
      <c r="AV94" s="113">
        <f>ROUND(AZ94*L29,2)</f>
        <v>0</v>
      </c>
      <c r="AW94" s="113">
        <f>ROUND(BA94*L30,2)</f>
        <v>0</v>
      </c>
      <c r="AX94" s="113">
        <f>ROUND(BB94*L29,2)</f>
        <v>0</v>
      </c>
      <c r="AY94" s="113">
        <f>ROUND(BC94*L30,2)</f>
        <v>0</v>
      </c>
      <c r="AZ94" s="113">
        <f>ROUND(AZ95+AZ97,2)</f>
        <v>0</v>
      </c>
      <c r="BA94" s="113">
        <f>ROUND(BA95+BA97,2)</f>
        <v>0</v>
      </c>
      <c r="BB94" s="113">
        <f>ROUND(BB95+BB97,2)</f>
        <v>0</v>
      </c>
      <c r="BC94" s="113">
        <f>ROUND(BC95+BC97,2)</f>
        <v>0</v>
      </c>
      <c r="BD94" s="115">
        <f>ROUND(BD95+BD97,2)</f>
        <v>0</v>
      </c>
      <c r="BE94" s="6"/>
      <c r="BS94" s="116" t="s">
        <v>77</v>
      </c>
      <c r="BT94" s="116" t="s">
        <v>78</v>
      </c>
      <c r="BU94" s="117" t="s">
        <v>79</v>
      </c>
      <c r="BV94" s="116" t="s">
        <v>80</v>
      </c>
      <c r="BW94" s="116" t="s">
        <v>5</v>
      </c>
      <c r="BX94" s="116" t="s">
        <v>81</v>
      </c>
      <c r="CL94" s="116" t="s">
        <v>1</v>
      </c>
    </row>
    <row r="95" s="7" customFormat="1" ht="16.5" customHeight="1">
      <c r="A95" s="7"/>
      <c r="B95" s="118"/>
      <c r="C95" s="119"/>
      <c r="D95" s="120" t="s">
        <v>82</v>
      </c>
      <c r="E95" s="120"/>
      <c r="F95" s="120"/>
      <c r="G95" s="120"/>
      <c r="H95" s="120"/>
      <c r="I95" s="121"/>
      <c r="J95" s="120" t="s">
        <v>83</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ROUND(AG96,2)</f>
        <v>0</v>
      </c>
      <c r="AH95" s="121"/>
      <c r="AI95" s="121"/>
      <c r="AJ95" s="121"/>
      <c r="AK95" s="121"/>
      <c r="AL95" s="121"/>
      <c r="AM95" s="121"/>
      <c r="AN95" s="123">
        <f>SUM(AG95,AT95)</f>
        <v>0</v>
      </c>
      <c r="AO95" s="121"/>
      <c r="AP95" s="121"/>
      <c r="AQ95" s="124" t="s">
        <v>84</v>
      </c>
      <c r="AR95" s="125"/>
      <c r="AS95" s="126">
        <f>ROUND(AS96,2)</f>
        <v>0</v>
      </c>
      <c r="AT95" s="127">
        <f>ROUND(SUM(AV95:AW95),2)</f>
        <v>0</v>
      </c>
      <c r="AU95" s="128">
        <f>ROUND(AU96,5)</f>
        <v>0</v>
      </c>
      <c r="AV95" s="127">
        <f>ROUND(AZ95*L29,2)</f>
        <v>0</v>
      </c>
      <c r="AW95" s="127">
        <f>ROUND(BA95*L30,2)</f>
        <v>0</v>
      </c>
      <c r="AX95" s="127">
        <f>ROUND(BB95*L29,2)</f>
        <v>0</v>
      </c>
      <c r="AY95" s="127">
        <f>ROUND(BC95*L30,2)</f>
        <v>0</v>
      </c>
      <c r="AZ95" s="127">
        <f>ROUND(AZ96,2)</f>
        <v>0</v>
      </c>
      <c r="BA95" s="127">
        <f>ROUND(BA96,2)</f>
        <v>0</v>
      </c>
      <c r="BB95" s="127">
        <f>ROUND(BB96,2)</f>
        <v>0</v>
      </c>
      <c r="BC95" s="127">
        <f>ROUND(BC96,2)</f>
        <v>0</v>
      </c>
      <c r="BD95" s="129">
        <f>ROUND(BD96,2)</f>
        <v>0</v>
      </c>
      <c r="BE95" s="7"/>
      <c r="BS95" s="130" t="s">
        <v>77</v>
      </c>
      <c r="BT95" s="130" t="s">
        <v>85</v>
      </c>
      <c r="BU95" s="130" t="s">
        <v>79</v>
      </c>
      <c r="BV95" s="130" t="s">
        <v>80</v>
      </c>
      <c r="BW95" s="130" t="s">
        <v>86</v>
      </c>
      <c r="BX95" s="130" t="s">
        <v>5</v>
      </c>
      <c r="CL95" s="130" t="s">
        <v>1</v>
      </c>
      <c r="CM95" s="130" t="s">
        <v>87</v>
      </c>
    </row>
    <row r="96" s="4" customFormat="1" ht="16.5" customHeight="1">
      <c r="A96" s="131" t="s">
        <v>88</v>
      </c>
      <c r="B96" s="69"/>
      <c r="C96" s="132"/>
      <c r="D96" s="132"/>
      <c r="E96" s="133" t="s">
        <v>89</v>
      </c>
      <c r="F96" s="133"/>
      <c r="G96" s="133"/>
      <c r="H96" s="133"/>
      <c r="I96" s="133"/>
      <c r="J96" s="132"/>
      <c r="K96" s="133" t="s">
        <v>90</v>
      </c>
      <c r="L96" s="133"/>
      <c r="M96" s="133"/>
      <c r="N96" s="133"/>
      <c r="O96" s="133"/>
      <c r="P96" s="133"/>
      <c r="Q96" s="133"/>
      <c r="R96" s="133"/>
      <c r="S96" s="133"/>
      <c r="T96" s="133"/>
      <c r="U96" s="133"/>
      <c r="V96" s="133"/>
      <c r="W96" s="133"/>
      <c r="X96" s="133"/>
      <c r="Y96" s="133"/>
      <c r="Z96" s="133"/>
      <c r="AA96" s="133"/>
      <c r="AB96" s="133"/>
      <c r="AC96" s="133"/>
      <c r="AD96" s="133"/>
      <c r="AE96" s="133"/>
      <c r="AF96" s="133"/>
      <c r="AG96" s="134">
        <f>'003 - Rozpočet kácení dřevin'!J32</f>
        <v>0</v>
      </c>
      <c r="AH96" s="132"/>
      <c r="AI96" s="132"/>
      <c r="AJ96" s="132"/>
      <c r="AK96" s="132"/>
      <c r="AL96" s="132"/>
      <c r="AM96" s="132"/>
      <c r="AN96" s="134">
        <f>SUM(AG96,AT96)</f>
        <v>0</v>
      </c>
      <c r="AO96" s="132"/>
      <c r="AP96" s="132"/>
      <c r="AQ96" s="135" t="s">
        <v>91</v>
      </c>
      <c r="AR96" s="71"/>
      <c r="AS96" s="136">
        <v>0</v>
      </c>
      <c r="AT96" s="137">
        <f>ROUND(SUM(AV96:AW96),2)</f>
        <v>0</v>
      </c>
      <c r="AU96" s="138">
        <f>'003 - Rozpočet kácení dřevin'!P124</f>
        <v>0</v>
      </c>
      <c r="AV96" s="137">
        <f>'003 - Rozpočet kácení dřevin'!J35</f>
        <v>0</v>
      </c>
      <c r="AW96" s="137">
        <f>'003 - Rozpočet kácení dřevin'!J36</f>
        <v>0</v>
      </c>
      <c r="AX96" s="137">
        <f>'003 - Rozpočet kácení dřevin'!J37</f>
        <v>0</v>
      </c>
      <c r="AY96" s="137">
        <f>'003 - Rozpočet kácení dřevin'!J38</f>
        <v>0</v>
      </c>
      <c r="AZ96" s="137">
        <f>'003 - Rozpočet kácení dřevin'!F35</f>
        <v>0</v>
      </c>
      <c r="BA96" s="137">
        <f>'003 - Rozpočet kácení dřevin'!F36</f>
        <v>0</v>
      </c>
      <c r="BB96" s="137">
        <f>'003 - Rozpočet kácení dřevin'!F37</f>
        <v>0</v>
      </c>
      <c r="BC96" s="137">
        <f>'003 - Rozpočet kácení dřevin'!F38</f>
        <v>0</v>
      </c>
      <c r="BD96" s="139">
        <f>'003 - Rozpočet kácení dřevin'!F39</f>
        <v>0</v>
      </c>
      <c r="BE96" s="4"/>
      <c r="BT96" s="140" t="s">
        <v>87</v>
      </c>
      <c r="BV96" s="140" t="s">
        <v>80</v>
      </c>
      <c r="BW96" s="140" t="s">
        <v>92</v>
      </c>
      <c r="BX96" s="140" t="s">
        <v>86</v>
      </c>
      <c r="CL96" s="140" t="s">
        <v>1</v>
      </c>
    </row>
    <row r="97" s="7" customFormat="1" ht="16.5" customHeight="1">
      <c r="A97" s="7"/>
      <c r="B97" s="118"/>
      <c r="C97" s="119"/>
      <c r="D97" s="120" t="s">
        <v>93</v>
      </c>
      <c r="E97" s="120"/>
      <c r="F97" s="120"/>
      <c r="G97" s="120"/>
      <c r="H97" s="120"/>
      <c r="I97" s="121"/>
      <c r="J97" s="120" t="s">
        <v>94</v>
      </c>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2">
        <f>ROUND(SUM(AG98:AG99),2)</f>
        <v>0</v>
      </c>
      <c r="AH97" s="121"/>
      <c r="AI97" s="121"/>
      <c r="AJ97" s="121"/>
      <c r="AK97" s="121"/>
      <c r="AL97" s="121"/>
      <c r="AM97" s="121"/>
      <c r="AN97" s="123">
        <f>SUM(AG97,AT97)</f>
        <v>0</v>
      </c>
      <c r="AO97" s="121"/>
      <c r="AP97" s="121"/>
      <c r="AQ97" s="124" t="s">
        <v>84</v>
      </c>
      <c r="AR97" s="125"/>
      <c r="AS97" s="126">
        <f>ROUND(SUM(AS98:AS99),2)</f>
        <v>0</v>
      </c>
      <c r="AT97" s="127">
        <f>ROUND(SUM(AV97:AW97),2)</f>
        <v>0</v>
      </c>
      <c r="AU97" s="128">
        <f>ROUND(SUM(AU98:AU99),5)</f>
        <v>0</v>
      </c>
      <c r="AV97" s="127">
        <f>ROUND(AZ97*L29,2)</f>
        <v>0</v>
      </c>
      <c r="AW97" s="127">
        <f>ROUND(BA97*L30,2)</f>
        <v>0</v>
      </c>
      <c r="AX97" s="127">
        <f>ROUND(BB97*L29,2)</f>
        <v>0</v>
      </c>
      <c r="AY97" s="127">
        <f>ROUND(BC97*L30,2)</f>
        <v>0</v>
      </c>
      <c r="AZ97" s="127">
        <f>ROUND(SUM(AZ98:AZ99),2)</f>
        <v>0</v>
      </c>
      <c r="BA97" s="127">
        <f>ROUND(SUM(BA98:BA99),2)</f>
        <v>0</v>
      </c>
      <c r="BB97" s="127">
        <f>ROUND(SUM(BB98:BB99),2)</f>
        <v>0</v>
      </c>
      <c r="BC97" s="127">
        <f>ROUND(SUM(BC98:BC99),2)</f>
        <v>0</v>
      </c>
      <c r="BD97" s="129">
        <f>ROUND(SUM(BD98:BD99),2)</f>
        <v>0</v>
      </c>
      <c r="BE97" s="7"/>
      <c r="BS97" s="130" t="s">
        <v>77</v>
      </c>
      <c r="BT97" s="130" t="s">
        <v>85</v>
      </c>
      <c r="BU97" s="130" t="s">
        <v>79</v>
      </c>
      <c r="BV97" s="130" t="s">
        <v>80</v>
      </c>
      <c r="BW97" s="130" t="s">
        <v>95</v>
      </c>
      <c r="BX97" s="130" t="s">
        <v>5</v>
      </c>
      <c r="CL97" s="130" t="s">
        <v>1</v>
      </c>
      <c r="CM97" s="130" t="s">
        <v>87</v>
      </c>
    </row>
    <row r="98" s="4" customFormat="1" ht="16.5" customHeight="1">
      <c r="A98" s="131" t="s">
        <v>88</v>
      </c>
      <c r="B98" s="69"/>
      <c r="C98" s="132"/>
      <c r="D98" s="132"/>
      <c r="E98" s="133" t="s">
        <v>96</v>
      </c>
      <c r="F98" s="133"/>
      <c r="G98" s="133"/>
      <c r="H98" s="133"/>
      <c r="I98" s="133"/>
      <c r="J98" s="132"/>
      <c r="K98" s="133" t="s">
        <v>97</v>
      </c>
      <c r="L98" s="133"/>
      <c r="M98" s="133"/>
      <c r="N98" s="133"/>
      <c r="O98" s="133"/>
      <c r="P98" s="133"/>
      <c r="Q98" s="133"/>
      <c r="R98" s="133"/>
      <c r="S98" s="133"/>
      <c r="T98" s="133"/>
      <c r="U98" s="133"/>
      <c r="V98" s="133"/>
      <c r="W98" s="133"/>
      <c r="X98" s="133"/>
      <c r="Y98" s="133"/>
      <c r="Z98" s="133"/>
      <c r="AA98" s="133"/>
      <c r="AB98" s="133"/>
      <c r="AC98" s="133"/>
      <c r="AD98" s="133"/>
      <c r="AE98" s="133"/>
      <c r="AF98" s="133"/>
      <c r="AG98" s="134">
        <f>'04 - Rozpočet sadových úprav'!J32</f>
        <v>0</v>
      </c>
      <c r="AH98" s="132"/>
      <c r="AI98" s="132"/>
      <c r="AJ98" s="132"/>
      <c r="AK98" s="132"/>
      <c r="AL98" s="132"/>
      <c r="AM98" s="132"/>
      <c r="AN98" s="134">
        <f>SUM(AG98,AT98)</f>
        <v>0</v>
      </c>
      <c r="AO98" s="132"/>
      <c r="AP98" s="132"/>
      <c r="AQ98" s="135" t="s">
        <v>91</v>
      </c>
      <c r="AR98" s="71"/>
      <c r="AS98" s="136">
        <v>0</v>
      </c>
      <c r="AT98" s="137">
        <f>ROUND(SUM(AV98:AW98),2)</f>
        <v>0</v>
      </c>
      <c r="AU98" s="138">
        <f>'04 - Rozpočet sadových úprav'!P124</f>
        <v>0</v>
      </c>
      <c r="AV98" s="137">
        <f>'04 - Rozpočet sadových úprav'!J35</f>
        <v>0</v>
      </c>
      <c r="AW98" s="137">
        <f>'04 - Rozpočet sadových úprav'!J36</f>
        <v>0</v>
      </c>
      <c r="AX98" s="137">
        <f>'04 - Rozpočet sadových úprav'!J37</f>
        <v>0</v>
      </c>
      <c r="AY98" s="137">
        <f>'04 - Rozpočet sadových úprav'!J38</f>
        <v>0</v>
      </c>
      <c r="AZ98" s="137">
        <f>'04 - Rozpočet sadových úprav'!F35</f>
        <v>0</v>
      </c>
      <c r="BA98" s="137">
        <f>'04 - Rozpočet sadových úprav'!F36</f>
        <v>0</v>
      </c>
      <c r="BB98" s="137">
        <f>'04 - Rozpočet sadových úprav'!F37</f>
        <v>0</v>
      </c>
      <c r="BC98" s="137">
        <f>'04 - Rozpočet sadových úprav'!F38</f>
        <v>0</v>
      </c>
      <c r="BD98" s="139">
        <f>'04 - Rozpočet sadových úprav'!F39</f>
        <v>0</v>
      </c>
      <c r="BE98" s="4"/>
      <c r="BT98" s="140" t="s">
        <v>87</v>
      </c>
      <c r="BV98" s="140" t="s">
        <v>80</v>
      </c>
      <c r="BW98" s="140" t="s">
        <v>98</v>
      </c>
      <c r="BX98" s="140" t="s">
        <v>95</v>
      </c>
      <c r="CL98" s="140" t="s">
        <v>1</v>
      </c>
    </row>
    <row r="99" s="4" customFormat="1" ht="16.5" customHeight="1">
      <c r="A99" s="131" t="s">
        <v>88</v>
      </c>
      <c r="B99" s="69"/>
      <c r="C99" s="132"/>
      <c r="D99" s="132"/>
      <c r="E99" s="133" t="s">
        <v>99</v>
      </c>
      <c r="F99" s="133"/>
      <c r="G99" s="133"/>
      <c r="H99" s="133"/>
      <c r="I99" s="133"/>
      <c r="J99" s="132"/>
      <c r="K99" s="133" t="s">
        <v>100</v>
      </c>
      <c r="L99" s="133"/>
      <c r="M99" s="133"/>
      <c r="N99" s="133"/>
      <c r="O99" s="133"/>
      <c r="P99" s="133"/>
      <c r="Q99" s="133"/>
      <c r="R99" s="133"/>
      <c r="S99" s="133"/>
      <c r="T99" s="133"/>
      <c r="U99" s="133"/>
      <c r="V99" s="133"/>
      <c r="W99" s="133"/>
      <c r="X99" s="133"/>
      <c r="Y99" s="133"/>
      <c r="Z99" s="133"/>
      <c r="AA99" s="133"/>
      <c r="AB99" s="133"/>
      <c r="AC99" s="133"/>
      <c r="AD99" s="133"/>
      <c r="AE99" s="133"/>
      <c r="AF99" s="133"/>
      <c r="AG99" s="134">
        <f>'05 - Rozpočet zelené střechy'!J32</f>
        <v>0</v>
      </c>
      <c r="AH99" s="132"/>
      <c r="AI99" s="132"/>
      <c r="AJ99" s="132"/>
      <c r="AK99" s="132"/>
      <c r="AL99" s="132"/>
      <c r="AM99" s="132"/>
      <c r="AN99" s="134">
        <f>SUM(AG99,AT99)</f>
        <v>0</v>
      </c>
      <c r="AO99" s="132"/>
      <c r="AP99" s="132"/>
      <c r="AQ99" s="135" t="s">
        <v>91</v>
      </c>
      <c r="AR99" s="71"/>
      <c r="AS99" s="141">
        <v>0</v>
      </c>
      <c r="AT99" s="142">
        <f>ROUND(SUM(AV99:AW99),2)</f>
        <v>0</v>
      </c>
      <c r="AU99" s="143">
        <f>'05 - Rozpočet zelené střechy'!P125</f>
        <v>0</v>
      </c>
      <c r="AV99" s="142">
        <f>'05 - Rozpočet zelené střechy'!J35</f>
        <v>0</v>
      </c>
      <c r="AW99" s="142">
        <f>'05 - Rozpočet zelené střechy'!J36</f>
        <v>0</v>
      </c>
      <c r="AX99" s="142">
        <f>'05 - Rozpočet zelené střechy'!J37</f>
        <v>0</v>
      </c>
      <c r="AY99" s="142">
        <f>'05 - Rozpočet zelené střechy'!J38</f>
        <v>0</v>
      </c>
      <c r="AZ99" s="142">
        <f>'05 - Rozpočet zelené střechy'!F35</f>
        <v>0</v>
      </c>
      <c r="BA99" s="142">
        <f>'05 - Rozpočet zelené střechy'!F36</f>
        <v>0</v>
      </c>
      <c r="BB99" s="142">
        <f>'05 - Rozpočet zelené střechy'!F37</f>
        <v>0</v>
      </c>
      <c r="BC99" s="142">
        <f>'05 - Rozpočet zelené střechy'!F38</f>
        <v>0</v>
      </c>
      <c r="BD99" s="144">
        <f>'05 - Rozpočet zelené střechy'!F39</f>
        <v>0</v>
      </c>
      <c r="BE99" s="4"/>
      <c r="BT99" s="140" t="s">
        <v>87</v>
      </c>
      <c r="BV99" s="140" t="s">
        <v>80</v>
      </c>
      <c r="BW99" s="140" t="s">
        <v>101</v>
      </c>
      <c r="BX99" s="140" t="s">
        <v>95</v>
      </c>
      <c r="CL99" s="140" t="s">
        <v>1</v>
      </c>
    </row>
    <row r="100" s="2" customFormat="1" ht="30" customHeight="1">
      <c r="A100" s="37"/>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43"/>
      <c r="AS100" s="37"/>
      <c r="AT100" s="37"/>
      <c r="AU100" s="37"/>
      <c r="AV100" s="37"/>
      <c r="AW100" s="37"/>
      <c r="AX100" s="37"/>
      <c r="AY100" s="37"/>
      <c r="AZ100" s="37"/>
      <c r="BA100" s="37"/>
      <c r="BB100" s="37"/>
      <c r="BC100" s="37"/>
      <c r="BD100" s="37"/>
      <c r="BE100" s="37"/>
    </row>
    <row r="101" s="2" customFormat="1" ht="6.96" customHeight="1">
      <c r="A101" s="37"/>
      <c r="B101" s="65"/>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43"/>
      <c r="AS101" s="37"/>
      <c r="AT101" s="37"/>
      <c r="AU101" s="37"/>
      <c r="AV101" s="37"/>
      <c r="AW101" s="37"/>
      <c r="AX101" s="37"/>
      <c r="AY101" s="37"/>
      <c r="AZ101" s="37"/>
      <c r="BA101" s="37"/>
      <c r="BB101" s="37"/>
      <c r="BC101" s="37"/>
      <c r="BD101" s="37"/>
      <c r="BE101" s="37"/>
    </row>
  </sheetData>
  <sheetProtection sheet="1" formatColumns="0" formatRows="0" objects="1" scenarios="1" spinCount="100000" saltValue="7jQ6RjXLyHL5++6eHE0MBnhB1Swm0lzzQd2oUCe0KAnU4HMWKiWSeR1lBEex/qSSXSUSMII37Iq6YnSeDQhbTg==" hashValue="Ck/qBNcZ9PiiTFTZ/fOdQg0niLDagXYVdsRJsLXief3s/LCr9KLTWtuZYaJvo2900ahLX+gCFSFjmMFfwQMDbw==" algorithmName="SHA-512" password="CC35"/>
  <mergeCells count="58">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E99:I99"/>
    <mergeCell ref="K99:AF99"/>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003 - Rozpočet kácení dřevin'!C2" display="/"/>
    <hyperlink ref="A98" location="'04 - Rozpočet sadových úprav'!C2" display="/"/>
    <hyperlink ref="A99" location="'05 - Rozpočet zelené střech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92</v>
      </c>
    </row>
    <row r="3" s="1" customFormat="1" ht="6.96" customHeight="1">
      <c r="B3" s="145"/>
      <c r="C3" s="146"/>
      <c r="D3" s="146"/>
      <c r="E3" s="146"/>
      <c r="F3" s="146"/>
      <c r="G3" s="146"/>
      <c r="H3" s="146"/>
      <c r="I3" s="146"/>
      <c r="J3" s="146"/>
      <c r="K3" s="146"/>
      <c r="L3" s="19"/>
      <c r="AT3" s="16" t="s">
        <v>87</v>
      </c>
    </row>
    <row r="4" s="1" customFormat="1" ht="24.96" customHeight="1">
      <c r="B4" s="19"/>
      <c r="D4" s="147" t="s">
        <v>102</v>
      </c>
      <c r="L4" s="19"/>
      <c r="M4" s="148" t="s">
        <v>10</v>
      </c>
      <c r="AT4" s="16" t="s">
        <v>4</v>
      </c>
    </row>
    <row r="5" s="1" customFormat="1" ht="6.96" customHeight="1">
      <c r="B5" s="19"/>
      <c r="L5" s="19"/>
    </row>
    <row r="6" s="1" customFormat="1" ht="12" customHeight="1">
      <c r="B6" s="19"/>
      <c r="D6" s="149" t="s">
        <v>16</v>
      </c>
      <c r="L6" s="19"/>
    </row>
    <row r="7" s="1" customFormat="1" ht="16.5" customHeight="1">
      <c r="B7" s="19"/>
      <c r="E7" s="150" t="str">
        <f>'Rekapitulace stavby'!K6</f>
        <v>Tréninková hala pro míčové sporty Vodova-DPS</v>
      </c>
      <c r="F7" s="149"/>
      <c r="G7" s="149"/>
      <c r="H7" s="149"/>
      <c r="L7" s="19"/>
    </row>
    <row r="8" s="1" customFormat="1" ht="12" customHeight="1">
      <c r="B8" s="19"/>
      <c r="D8" s="149" t="s">
        <v>103</v>
      </c>
      <c r="L8" s="19"/>
    </row>
    <row r="9" s="2" customFormat="1" ht="16.5" customHeight="1">
      <c r="A9" s="37"/>
      <c r="B9" s="43"/>
      <c r="C9" s="37"/>
      <c r="D9" s="37"/>
      <c r="E9" s="150" t="s">
        <v>104</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49" t="s">
        <v>105</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1" t="s">
        <v>106</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49" t="s">
        <v>18</v>
      </c>
      <c r="E13" s="37"/>
      <c r="F13" s="140" t="s">
        <v>1</v>
      </c>
      <c r="G13" s="37"/>
      <c r="H13" s="37"/>
      <c r="I13" s="149"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49" t="s">
        <v>20</v>
      </c>
      <c r="E14" s="37"/>
      <c r="F14" s="140" t="s">
        <v>21</v>
      </c>
      <c r="G14" s="37"/>
      <c r="H14" s="37"/>
      <c r="I14" s="149" t="s">
        <v>22</v>
      </c>
      <c r="J14" s="152" t="str">
        <f>'Rekapitulace stavby'!AN8</f>
        <v>14. 7. 2021</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49" t="s">
        <v>24</v>
      </c>
      <c r="E16" s="37"/>
      <c r="F16" s="37"/>
      <c r="G16" s="37"/>
      <c r="H16" s="37"/>
      <c r="I16" s="149"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26</v>
      </c>
      <c r="F17" s="37"/>
      <c r="G17" s="37"/>
      <c r="H17" s="37"/>
      <c r="I17" s="149"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49" t="s">
        <v>28</v>
      </c>
      <c r="E19" s="37"/>
      <c r="F19" s="37"/>
      <c r="G19" s="37"/>
      <c r="H19" s="37"/>
      <c r="I19" s="149"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49"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49" t="s">
        <v>30</v>
      </c>
      <c r="E22" s="37"/>
      <c r="F22" s="37"/>
      <c r="G22" s="37"/>
      <c r="H22" s="37"/>
      <c r="I22" s="149" t="s">
        <v>25</v>
      </c>
      <c r="J22" s="140" t="s">
        <v>1</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31</v>
      </c>
      <c r="F23" s="37"/>
      <c r="G23" s="37"/>
      <c r="H23" s="37"/>
      <c r="I23" s="149" t="s">
        <v>27</v>
      </c>
      <c r="J23" s="140" t="s">
        <v>1</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49" t="s">
        <v>33</v>
      </c>
      <c r="E25" s="37"/>
      <c r="F25" s="37"/>
      <c r="G25" s="37"/>
      <c r="H25" s="37"/>
      <c r="I25" s="149" t="s">
        <v>25</v>
      </c>
      <c r="J25" s="140" t="s">
        <v>34</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35</v>
      </c>
      <c r="F26" s="37"/>
      <c r="G26" s="37"/>
      <c r="H26" s="37"/>
      <c r="I26" s="149" t="s">
        <v>27</v>
      </c>
      <c r="J26" s="140" t="s">
        <v>36</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49" t="s">
        <v>37</v>
      </c>
      <c r="E28" s="37"/>
      <c r="F28" s="37"/>
      <c r="G28" s="37"/>
      <c r="H28" s="37"/>
      <c r="I28" s="37"/>
      <c r="J28" s="37"/>
      <c r="K28" s="37"/>
      <c r="L28" s="62"/>
      <c r="S28" s="37"/>
      <c r="T28" s="37"/>
      <c r="U28" s="37"/>
      <c r="V28" s="37"/>
      <c r="W28" s="37"/>
      <c r="X28" s="37"/>
      <c r="Y28" s="37"/>
      <c r="Z28" s="37"/>
      <c r="AA28" s="37"/>
      <c r="AB28" s="37"/>
      <c r="AC28" s="37"/>
      <c r="AD28" s="37"/>
      <c r="AE28" s="37"/>
    </row>
    <row r="29" s="8" customFormat="1" ht="16.5" customHeight="1">
      <c r="A29" s="153"/>
      <c r="B29" s="154"/>
      <c r="C29" s="153"/>
      <c r="D29" s="153"/>
      <c r="E29" s="155" t="s">
        <v>1</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7"/>
      <c r="E31" s="157"/>
      <c r="F31" s="157"/>
      <c r="G31" s="157"/>
      <c r="H31" s="157"/>
      <c r="I31" s="157"/>
      <c r="J31" s="157"/>
      <c r="K31" s="157"/>
      <c r="L31" s="62"/>
      <c r="S31" s="37"/>
      <c r="T31" s="37"/>
      <c r="U31" s="37"/>
      <c r="V31" s="37"/>
      <c r="W31" s="37"/>
      <c r="X31" s="37"/>
      <c r="Y31" s="37"/>
      <c r="Z31" s="37"/>
      <c r="AA31" s="37"/>
      <c r="AB31" s="37"/>
      <c r="AC31" s="37"/>
      <c r="AD31" s="37"/>
      <c r="AE31" s="37"/>
    </row>
    <row r="32" s="2" customFormat="1" ht="25.44" customHeight="1">
      <c r="A32" s="37"/>
      <c r="B32" s="43"/>
      <c r="C32" s="37"/>
      <c r="D32" s="158" t="s">
        <v>38</v>
      </c>
      <c r="E32" s="37"/>
      <c r="F32" s="37"/>
      <c r="G32" s="37"/>
      <c r="H32" s="37"/>
      <c r="I32" s="37"/>
      <c r="J32" s="159">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7"/>
      <c r="E33" s="157"/>
      <c r="F33" s="157"/>
      <c r="G33" s="157"/>
      <c r="H33" s="157"/>
      <c r="I33" s="157"/>
      <c r="J33" s="157"/>
      <c r="K33" s="157"/>
      <c r="L33" s="62"/>
      <c r="S33" s="37"/>
      <c r="T33" s="37"/>
      <c r="U33" s="37"/>
      <c r="V33" s="37"/>
      <c r="W33" s="37"/>
      <c r="X33" s="37"/>
      <c r="Y33" s="37"/>
      <c r="Z33" s="37"/>
      <c r="AA33" s="37"/>
      <c r="AB33" s="37"/>
      <c r="AC33" s="37"/>
      <c r="AD33" s="37"/>
      <c r="AE33" s="37"/>
    </row>
    <row r="34" s="2" customFormat="1" ht="14.4" customHeight="1">
      <c r="A34" s="37"/>
      <c r="B34" s="43"/>
      <c r="C34" s="37"/>
      <c r="D34" s="37"/>
      <c r="E34" s="37"/>
      <c r="F34" s="160" t="s">
        <v>40</v>
      </c>
      <c r="G34" s="37"/>
      <c r="H34" s="37"/>
      <c r="I34" s="160" t="s">
        <v>39</v>
      </c>
      <c r="J34" s="160" t="s">
        <v>41</v>
      </c>
      <c r="K34" s="37"/>
      <c r="L34" s="62"/>
      <c r="S34" s="37"/>
      <c r="T34" s="37"/>
      <c r="U34" s="37"/>
      <c r="V34" s="37"/>
      <c r="W34" s="37"/>
      <c r="X34" s="37"/>
      <c r="Y34" s="37"/>
      <c r="Z34" s="37"/>
      <c r="AA34" s="37"/>
      <c r="AB34" s="37"/>
      <c r="AC34" s="37"/>
      <c r="AD34" s="37"/>
      <c r="AE34" s="37"/>
    </row>
    <row r="35" s="2" customFormat="1" ht="14.4" customHeight="1">
      <c r="A35" s="37"/>
      <c r="B35" s="43"/>
      <c r="C35" s="37"/>
      <c r="D35" s="161" t="s">
        <v>42</v>
      </c>
      <c r="E35" s="149" t="s">
        <v>43</v>
      </c>
      <c r="F35" s="162">
        <f>ROUND((ROUND((SUM(BE124:BE209)),  2) + SUM(BE211:BE216)), 2)</f>
        <v>0</v>
      </c>
      <c r="G35" s="37"/>
      <c r="H35" s="37"/>
      <c r="I35" s="163">
        <v>0.20999999999999999</v>
      </c>
      <c r="J35" s="162">
        <f>ROUND((ROUND(((SUM(BE124:BE209))*I35),  2) + (SUM(BE211:BE216)*I35)),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49" t="s">
        <v>44</v>
      </c>
      <c r="F36" s="162">
        <f>ROUND((ROUND((SUM(BF124:BF209)),  2) + SUM(BF211:BF216)), 2)</f>
        <v>0</v>
      </c>
      <c r="G36" s="37"/>
      <c r="H36" s="37"/>
      <c r="I36" s="163">
        <v>0.14999999999999999</v>
      </c>
      <c r="J36" s="162">
        <f>ROUND((ROUND(((SUM(BF124:BF209))*I36),  2) + (SUM(BF211:BF216)*I36)),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9" t="s">
        <v>45</v>
      </c>
      <c r="F37" s="162">
        <f>ROUND((ROUND((SUM(BG124:BG209)),  2) + SUM(BG211:BG216)), 2)</f>
        <v>0</v>
      </c>
      <c r="G37" s="37"/>
      <c r="H37" s="37"/>
      <c r="I37" s="163">
        <v>0.20999999999999999</v>
      </c>
      <c r="J37" s="162">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49" t="s">
        <v>46</v>
      </c>
      <c r="F38" s="162">
        <f>ROUND((ROUND((SUM(BH124:BH209)),  2) + SUM(BH211:BH216)), 2)</f>
        <v>0</v>
      </c>
      <c r="G38" s="37"/>
      <c r="H38" s="37"/>
      <c r="I38" s="163">
        <v>0.14999999999999999</v>
      </c>
      <c r="J38" s="162">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49" t="s">
        <v>47</v>
      </c>
      <c r="F39" s="162">
        <f>ROUND((ROUND((SUM(BI124:BI209)),  2) + SUM(BI211:BI216)), 2)</f>
        <v>0</v>
      </c>
      <c r="G39" s="37"/>
      <c r="H39" s="37"/>
      <c r="I39" s="163">
        <v>0</v>
      </c>
      <c r="J39" s="162">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4"/>
      <c r="D41" s="165" t="s">
        <v>48</v>
      </c>
      <c r="E41" s="166"/>
      <c r="F41" s="166"/>
      <c r="G41" s="167" t="s">
        <v>49</v>
      </c>
      <c r="H41" s="168" t="s">
        <v>50</v>
      </c>
      <c r="I41" s="166"/>
      <c r="J41" s="169">
        <f>SUM(J32:J39)</f>
        <v>0</v>
      </c>
      <c r="K41" s="170"/>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1" t="s">
        <v>51</v>
      </c>
      <c r="E50" s="172"/>
      <c r="F50" s="172"/>
      <c r="G50" s="171" t="s">
        <v>52</v>
      </c>
      <c r="H50" s="172"/>
      <c r="I50" s="172"/>
      <c r="J50" s="172"/>
      <c r="K50" s="172"/>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3" t="s">
        <v>53</v>
      </c>
      <c r="E61" s="174"/>
      <c r="F61" s="175" t="s">
        <v>54</v>
      </c>
      <c r="G61" s="173" t="s">
        <v>53</v>
      </c>
      <c r="H61" s="174"/>
      <c r="I61" s="174"/>
      <c r="J61" s="176" t="s">
        <v>54</v>
      </c>
      <c r="K61" s="174"/>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1" t="s">
        <v>55</v>
      </c>
      <c r="E65" s="177"/>
      <c r="F65" s="177"/>
      <c r="G65" s="171" t="s">
        <v>56</v>
      </c>
      <c r="H65" s="177"/>
      <c r="I65" s="177"/>
      <c r="J65" s="177"/>
      <c r="K65" s="17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3" t="s">
        <v>53</v>
      </c>
      <c r="E76" s="174"/>
      <c r="F76" s="175" t="s">
        <v>54</v>
      </c>
      <c r="G76" s="173" t="s">
        <v>53</v>
      </c>
      <c r="H76" s="174"/>
      <c r="I76" s="174"/>
      <c r="J76" s="176" t="s">
        <v>54</v>
      </c>
      <c r="K76" s="174"/>
      <c r="L76" s="62"/>
      <c r="S76" s="37"/>
      <c r="T76" s="37"/>
      <c r="U76" s="37"/>
      <c r="V76" s="37"/>
      <c r="W76" s="37"/>
      <c r="X76" s="37"/>
      <c r="Y76" s="37"/>
      <c r="Z76" s="37"/>
      <c r="AA76" s="37"/>
      <c r="AB76" s="37"/>
      <c r="AC76" s="37"/>
      <c r="AD76" s="37"/>
      <c r="AE76" s="37"/>
    </row>
    <row r="77" s="2" customFormat="1" ht="14.4" customHeight="1">
      <c r="A77" s="37"/>
      <c r="B77" s="178"/>
      <c r="C77" s="179"/>
      <c r="D77" s="179"/>
      <c r="E77" s="179"/>
      <c r="F77" s="179"/>
      <c r="G77" s="179"/>
      <c r="H77" s="179"/>
      <c r="I77" s="179"/>
      <c r="J77" s="179"/>
      <c r="K77" s="179"/>
      <c r="L77" s="62"/>
      <c r="S77" s="37"/>
      <c r="T77" s="37"/>
      <c r="U77" s="37"/>
      <c r="V77" s="37"/>
      <c r="W77" s="37"/>
      <c r="X77" s="37"/>
      <c r="Y77" s="37"/>
      <c r="Z77" s="37"/>
      <c r="AA77" s="37"/>
      <c r="AB77" s="37"/>
      <c r="AC77" s="37"/>
      <c r="AD77" s="37"/>
      <c r="AE77" s="37"/>
    </row>
    <row r="81" s="2" customFormat="1" ht="6.96" customHeight="1">
      <c r="A81" s="37"/>
      <c r="B81" s="180"/>
      <c r="C81" s="181"/>
      <c r="D81" s="181"/>
      <c r="E81" s="181"/>
      <c r="F81" s="181"/>
      <c r="G81" s="181"/>
      <c r="H81" s="181"/>
      <c r="I81" s="181"/>
      <c r="J81" s="181"/>
      <c r="K81" s="181"/>
      <c r="L81" s="62"/>
      <c r="S81" s="37"/>
      <c r="T81" s="37"/>
      <c r="U81" s="37"/>
      <c r="V81" s="37"/>
      <c r="W81" s="37"/>
      <c r="X81" s="37"/>
      <c r="Y81" s="37"/>
      <c r="Z81" s="37"/>
      <c r="AA81" s="37"/>
      <c r="AB81" s="37"/>
      <c r="AC81" s="37"/>
      <c r="AD81" s="37"/>
      <c r="AE81" s="37"/>
    </row>
    <row r="82" s="2" customFormat="1" ht="24.96" customHeight="1">
      <c r="A82" s="37"/>
      <c r="B82" s="38"/>
      <c r="C82" s="22" t="s">
        <v>107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82" t="str">
        <f>E7</f>
        <v>Tréninková hala pro míčové sporty Vodova-DPS</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103</v>
      </c>
      <c r="D86" s="21"/>
      <c r="E86" s="21"/>
      <c r="F86" s="21"/>
      <c r="G86" s="21"/>
      <c r="H86" s="21"/>
      <c r="I86" s="21"/>
      <c r="J86" s="21"/>
      <c r="K86" s="21"/>
      <c r="L86" s="19"/>
    </row>
    <row r="87" s="2" customFormat="1" ht="16.5" customHeight="1">
      <c r="A87" s="37"/>
      <c r="B87" s="38"/>
      <c r="C87" s="39"/>
      <c r="D87" s="39"/>
      <c r="E87" s="182" t="s">
        <v>104</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105</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003 - Rozpočet kácení dřevin</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Brno, Královo Pole</v>
      </c>
      <c r="G91" s="39"/>
      <c r="H91" s="39"/>
      <c r="I91" s="31" t="s">
        <v>22</v>
      </c>
      <c r="J91" s="78" t="str">
        <f>IF(J14="","",J14)</f>
        <v>14. 7. 2021</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Statutární město Brno, Dominikánské nám.196/1,Brno</v>
      </c>
      <c r="G93" s="39"/>
      <c r="H93" s="39"/>
      <c r="I93" s="31" t="s">
        <v>30</v>
      </c>
      <c r="J93" s="35" t="str">
        <f>E23</f>
        <v>Ing. Jana Janíková</v>
      </c>
      <c r="K93" s="39"/>
      <c r="L93" s="62"/>
      <c r="S93" s="37"/>
      <c r="T93" s="37"/>
      <c r="U93" s="37"/>
      <c r="V93" s="37"/>
      <c r="W93" s="37"/>
      <c r="X93" s="37"/>
      <c r="Y93" s="37"/>
      <c r="Z93" s="37"/>
      <c r="AA93" s="37"/>
      <c r="AB93" s="37"/>
      <c r="AC93" s="37"/>
      <c r="AD93" s="37"/>
      <c r="AE93" s="37"/>
    </row>
    <row r="94" s="2" customFormat="1" ht="25.65" customHeight="1">
      <c r="A94" s="37"/>
      <c r="B94" s="38"/>
      <c r="C94" s="31" t="s">
        <v>28</v>
      </c>
      <c r="D94" s="39"/>
      <c r="E94" s="39"/>
      <c r="F94" s="26" t="str">
        <f>IF(E20="","",E20)</f>
        <v>Vyplň údaj</v>
      </c>
      <c r="G94" s="39"/>
      <c r="H94" s="39"/>
      <c r="I94" s="31" t="s">
        <v>33</v>
      </c>
      <c r="J94" s="35" t="str">
        <f>E26</f>
        <v>ZaKT s.r.o., Ponávka 185/2, 602 00 Brno</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3" t="s">
        <v>108</v>
      </c>
      <c r="D96" s="184"/>
      <c r="E96" s="184"/>
      <c r="F96" s="184"/>
      <c r="G96" s="184"/>
      <c r="H96" s="184"/>
      <c r="I96" s="184"/>
      <c r="J96" s="185" t="s">
        <v>109</v>
      </c>
      <c r="K96" s="184"/>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6" t="s">
        <v>110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111</v>
      </c>
    </row>
    <row r="99" s="9" customFormat="1" ht="24.96" customHeight="1">
      <c r="A99" s="9"/>
      <c r="B99" s="187"/>
      <c r="C99" s="188"/>
      <c r="D99" s="189" t="s">
        <v>112</v>
      </c>
      <c r="E99" s="190"/>
      <c r="F99" s="190"/>
      <c r="G99" s="190"/>
      <c r="H99" s="190"/>
      <c r="I99" s="190"/>
      <c r="J99" s="191">
        <f>J125</f>
        <v>0</v>
      </c>
      <c r="K99" s="188"/>
      <c r="L99" s="192"/>
      <c r="S99" s="9"/>
      <c r="T99" s="9"/>
      <c r="U99" s="9"/>
      <c r="V99" s="9"/>
      <c r="W99" s="9"/>
      <c r="X99" s="9"/>
      <c r="Y99" s="9"/>
      <c r="Z99" s="9"/>
      <c r="AA99" s="9"/>
      <c r="AB99" s="9"/>
      <c r="AC99" s="9"/>
      <c r="AD99" s="9"/>
      <c r="AE99" s="9"/>
    </row>
    <row r="100" s="10" customFormat="1" ht="19.92" customHeight="1">
      <c r="A100" s="10"/>
      <c r="B100" s="193"/>
      <c r="C100" s="132"/>
      <c r="D100" s="194" t="s">
        <v>113</v>
      </c>
      <c r="E100" s="195"/>
      <c r="F100" s="195"/>
      <c r="G100" s="195"/>
      <c r="H100" s="195"/>
      <c r="I100" s="195"/>
      <c r="J100" s="196">
        <f>J126</f>
        <v>0</v>
      </c>
      <c r="K100" s="132"/>
      <c r="L100" s="197"/>
      <c r="S100" s="10"/>
      <c r="T100" s="10"/>
      <c r="U100" s="10"/>
      <c r="V100" s="10"/>
      <c r="W100" s="10"/>
      <c r="X100" s="10"/>
      <c r="Y100" s="10"/>
      <c r="Z100" s="10"/>
      <c r="AA100" s="10"/>
      <c r="AB100" s="10"/>
      <c r="AC100" s="10"/>
      <c r="AD100" s="10"/>
      <c r="AE100" s="10"/>
    </row>
    <row r="101" s="10" customFormat="1" ht="19.92" customHeight="1">
      <c r="A101" s="10"/>
      <c r="B101" s="193"/>
      <c r="C101" s="132"/>
      <c r="D101" s="194" t="s">
        <v>114</v>
      </c>
      <c r="E101" s="195"/>
      <c r="F101" s="195"/>
      <c r="G101" s="195"/>
      <c r="H101" s="195"/>
      <c r="I101" s="195"/>
      <c r="J101" s="196">
        <f>J208</f>
        <v>0</v>
      </c>
      <c r="K101" s="132"/>
      <c r="L101" s="197"/>
      <c r="S101" s="10"/>
      <c r="T101" s="10"/>
      <c r="U101" s="10"/>
      <c r="V101" s="10"/>
      <c r="W101" s="10"/>
      <c r="X101" s="10"/>
      <c r="Y101" s="10"/>
      <c r="Z101" s="10"/>
      <c r="AA101" s="10"/>
      <c r="AB101" s="10"/>
      <c r="AC101" s="10"/>
      <c r="AD101" s="10"/>
      <c r="AE101" s="10"/>
    </row>
    <row r="102" s="9" customFormat="1" ht="21.84" customHeight="1">
      <c r="A102" s="9"/>
      <c r="B102" s="187"/>
      <c r="C102" s="188"/>
      <c r="D102" s="198" t="s">
        <v>115</v>
      </c>
      <c r="E102" s="188"/>
      <c r="F102" s="188"/>
      <c r="G102" s="188"/>
      <c r="H102" s="188"/>
      <c r="I102" s="188"/>
      <c r="J102" s="199">
        <f>J210</f>
        <v>0</v>
      </c>
      <c r="K102" s="188"/>
      <c r="L102" s="192"/>
      <c r="S102" s="9"/>
      <c r="T102" s="9"/>
      <c r="U102" s="9"/>
      <c r="V102" s="9"/>
      <c r="W102" s="9"/>
      <c r="X102" s="9"/>
      <c r="Y102" s="9"/>
      <c r="Z102" s="9"/>
      <c r="AA102" s="9"/>
      <c r="AB102" s="9"/>
      <c r="AC102" s="9"/>
      <c r="AD102" s="9"/>
      <c r="AE102" s="9"/>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2" t="str">
        <f>E7</f>
        <v>Tréninková hala pro míčové sporty Vodova-DPS</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103</v>
      </c>
      <c r="D113" s="21"/>
      <c r="E113" s="21"/>
      <c r="F113" s="21"/>
      <c r="G113" s="21"/>
      <c r="H113" s="21"/>
      <c r="I113" s="21"/>
      <c r="J113" s="21"/>
      <c r="K113" s="21"/>
      <c r="L113" s="19"/>
    </row>
    <row r="114" s="2" customFormat="1" ht="16.5" customHeight="1">
      <c r="A114" s="37"/>
      <c r="B114" s="38"/>
      <c r="C114" s="39"/>
      <c r="D114" s="39"/>
      <c r="E114" s="182" t="s">
        <v>104</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105</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003 - Rozpočet kácení dřevin</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Brno, Královo Pole</v>
      </c>
      <c r="G118" s="39"/>
      <c r="H118" s="39"/>
      <c r="I118" s="31" t="s">
        <v>22</v>
      </c>
      <c r="J118" s="78" t="str">
        <f>IF(J14="","",J14)</f>
        <v>14. 7. 2021</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E17</f>
        <v>Statutární město Brno, Dominikánské nám.196/1,Brno</v>
      </c>
      <c r="G120" s="39"/>
      <c r="H120" s="39"/>
      <c r="I120" s="31" t="s">
        <v>30</v>
      </c>
      <c r="J120" s="35" t="str">
        <f>E23</f>
        <v>Ing. Jana Janíková</v>
      </c>
      <c r="K120" s="39"/>
      <c r="L120" s="62"/>
      <c r="S120" s="37"/>
      <c r="T120" s="37"/>
      <c r="U120" s="37"/>
      <c r="V120" s="37"/>
      <c r="W120" s="37"/>
      <c r="X120" s="37"/>
      <c r="Y120" s="37"/>
      <c r="Z120" s="37"/>
      <c r="AA120" s="37"/>
      <c r="AB120" s="37"/>
      <c r="AC120" s="37"/>
      <c r="AD120" s="37"/>
      <c r="AE120" s="37"/>
    </row>
    <row r="121" s="2" customFormat="1" ht="25.65" customHeight="1">
      <c r="A121" s="37"/>
      <c r="B121" s="38"/>
      <c r="C121" s="31" t="s">
        <v>28</v>
      </c>
      <c r="D121" s="39"/>
      <c r="E121" s="39"/>
      <c r="F121" s="26" t="str">
        <f>IF(E20="","",E20)</f>
        <v>Vyplň údaj</v>
      </c>
      <c r="G121" s="39"/>
      <c r="H121" s="39"/>
      <c r="I121" s="31" t="s">
        <v>33</v>
      </c>
      <c r="J121" s="35" t="str">
        <f>E26</f>
        <v>ZaKT s.r.o., Ponávka 185/2, 602 00 Brno</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117</v>
      </c>
      <c r="D123" s="203" t="s">
        <v>63</v>
      </c>
      <c r="E123" s="203" t="s">
        <v>59</v>
      </c>
      <c r="F123" s="203" t="s">
        <v>60</v>
      </c>
      <c r="G123" s="203" t="s">
        <v>118</v>
      </c>
      <c r="H123" s="203" t="s">
        <v>119</v>
      </c>
      <c r="I123" s="203" t="s">
        <v>120</v>
      </c>
      <c r="J123" s="203" t="s">
        <v>109</v>
      </c>
      <c r="K123" s="204" t="s">
        <v>121</v>
      </c>
      <c r="L123" s="205"/>
      <c r="M123" s="99" t="s">
        <v>1</v>
      </c>
      <c r="N123" s="100" t="s">
        <v>42</v>
      </c>
      <c r="O123" s="100" t="s">
        <v>122</v>
      </c>
      <c r="P123" s="100" t="s">
        <v>123</v>
      </c>
      <c r="Q123" s="100" t="s">
        <v>124</v>
      </c>
      <c r="R123" s="100" t="s">
        <v>125</v>
      </c>
      <c r="S123" s="100" t="s">
        <v>126</v>
      </c>
      <c r="T123" s="101" t="s">
        <v>127</v>
      </c>
      <c r="U123" s="200"/>
      <c r="V123" s="200"/>
      <c r="W123" s="200"/>
      <c r="X123" s="200"/>
      <c r="Y123" s="200"/>
      <c r="Z123" s="200"/>
      <c r="AA123" s="200"/>
      <c r="AB123" s="200"/>
      <c r="AC123" s="200"/>
      <c r="AD123" s="200"/>
      <c r="AE123" s="200"/>
    </row>
    <row r="124" s="2" customFormat="1" ht="22.8" customHeight="1">
      <c r="A124" s="37"/>
      <c r="B124" s="38"/>
      <c r="C124" s="106" t="s">
        <v>128</v>
      </c>
      <c r="D124" s="39"/>
      <c r="E124" s="39"/>
      <c r="F124" s="39"/>
      <c r="G124" s="39"/>
      <c r="H124" s="39"/>
      <c r="I124" s="39"/>
      <c r="J124" s="206">
        <f>BK124</f>
        <v>0</v>
      </c>
      <c r="K124" s="39"/>
      <c r="L124" s="43"/>
      <c r="M124" s="102"/>
      <c r="N124" s="207"/>
      <c r="O124" s="103"/>
      <c r="P124" s="208">
        <f>P125+P210</f>
        <v>0</v>
      </c>
      <c r="Q124" s="103"/>
      <c r="R124" s="208">
        <f>R125+R210</f>
        <v>0.098210000000000006</v>
      </c>
      <c r="S124" s="103"/>
      <c r="T124" s="209">
        <f>T125+T210</f>
        <v>0</v>
      </c>
      <c r="U124" s="37"/>
      <c r="V124" s="37"/>
      <c r="W124" s="37"/>
      <c r="X124" s="37"/>
      <c r="Y124" s="37"/>
      <c r="Z124" s="37"/>
      <c r="AA124" s="37"/>
      <c r="AB124" s="37"/>
      <c r="AC124" s="37"/>
      <c r="AD124" s="37"/>
      <c r="AE124" s="37"/>
      <c r="AT124" s="16" t="s">
        <v>77</v>
      </c>
      <c r="AU124" s="16" t="s">
        <v>111</v>
      </c>
      <c r="BK124" s="210">
        <f>BK125+BK210</f>
        <v>0</v>
      </c>
    </row>
    <row r="125" s="12" customFormat="1" ht="25.92" customHeight="1">
      <c r="A125" s="12"/>
      <c r="B125" s="211"/>
      <c r="C125" s="212"/>
      <c r="D125" s="213" t="s">
        <v>77</v>
      </c>
      <c r="E125" s="214" t="s">
        <v>129</v>
      </c>
      <c r="F125" s="214" t="s">
        <v>130</v>
      </c>
      <c r="G125" s="212"/>
      <c r="H125" s="212"/>
      <c r="I125" s="215"/>
      <c r="J125" s="199">
        <f>BK125</f>
        <v>0</v>
      </c>
      <c r="K125" s="212"/>
      <c r="L125" s="216"/>
      <c r="M125" s="217"/>
      <c r="N125" s="218"/>
      <c r="O125" s="218"/>
      <c r="P125" s="219">
        <f>P126+P208</f>
        <v>0</v>
      </c>
      <c r="Q125" s="218"/>
      <c r="R125" s="219">
        <f>R126+R208</f>
        <v>0.098210000000000006</v>
      </c>
      <c r="S125" s="218"/>
      <c r="T125" s="220">
        <f>T126+T208</f>
        <v>0</v>
      </c>
      <c r="U125" s="12"/>
      <c r="V125" s="12"/>
      <c r="W125" s="12"/>
      <c r="X125" s="12"/>
      <c r="Y125" s="12"/>
      <c r="Z125" s="12"/>
      <c r="AA125" s="12"/>
      <c r="AB125" s="12"/>
      <c r="AC125" s="12"/>
      <c r="AD125" s="12"/>
      <c r="AE125" s="12"/>
      <c r="AR125" s="221" t="s">
        <v>85</v>
      </c>
      <c r="AT125" s="222" t="s">
        <v>77</v>
      </c>
      <c r="AU125" s="222" t="s">
        <v>78</v>
      </c>
      <c r="AY125" s="221" t="s">
        <v>131</v>
      </c>
      <c r="BK125" s="223">
        <f>BK126+BK208</f>
        <v>0</v>
      </c>
    </row>
    <row r="126" s="12" customFormat="1" ht="22.8" customHeight="1">
      <c r="A126" s="12"/>
      <c r="B126" s="211"/>
      <c r="C126" s="212"/>
      <c r="D126" s="213" t="s">
        <v>77</v>
      </c>
      <c r="E126" s="224" t="s">
        <v>85</v>
      </c>
      <c r="F126" s="224" t="s">
        <v>132</v>
      </c>
      <c r="G126" s="212"/>
      <c r="H126" s="212"/>
      <c r="I126" s="215"/>
      <c r="J126" s="225">
        <f>BK126</f>
        <v>0</v>
      </c>
      <c r="K126" s="212"/>
      <c r="L126" s="216"/>
      <c r="M126" s="217"/>
      <c r="N126" s="218"/>
      <c r="O126" s="218"/>
      <c r="P126" s="219">
        <f>SUM(P127:P207)</f>
        <v>0</v>
      </c>
      <c r="Q126" s="218"/>
      <c r="R126" s="219">
        <f>SUM(R127:R207)</f>
        <v>0.098210000000000006</v>
      </c>
      <c r="S126" s="218"/>
      <c r="T126" s="220">
        <f>SUM(T127:T207)</f>
        <v>0</v>
      </c>
      <c r="U126" s="12"/>
      <c r="V126" s="12"/>
      <c r="W126" s="12"/>
      <c r="X126" s="12"/>
      <c r="Y126" s="12"/>
      <c r="Z126" s="12"/>
      <c r="AA126" s="12"/>
      <c r="AB126" s="12"/>
      <c r="AC126" s="12"/>
      <c r="AD126" s="12"/>
      <c r="AE126" s="12"/>
      <c r="AR126" s="221" t="s">
        <v>85</v>
      </c>
      <c r="AT126" s="222" t="s">
        <v>77</v>
      </c>
      <c r="AU126" s="222" t="s">
        <v>85</v>
      </c>
      <c r="AY126" s="221" t="s">
        <v>131</v>
      </c>
      <c r="BK126" s="223">
        <f>SUM(BK127:BK207)</f>
        <v>0</v>
      </c>
    </row>
    <row r="127" s="2" customFormat="1" ht="44.25" customHeight="1">
      <c r="A127" s="37"/>
      <c r="B127" s="38"/>
      <c r="C127" s="226" t="s">
        <v>85</v>
      </c>
      <c r="D127" s="226" t="s">
        <v>133</v>
      </c>
      <c r="E127" s="227" t="s">
        <v>134</v>
      </c>
      <c r="F127" s="228" t="s">
        <v>135</v>
      </c>
      <c r="G127" s="229" t="s">
        <v>136</v>
      </c>
      <c r="H127" s="230">
        <v>127</v>
      </c>
      <c r="I127" s="231"/>
      <c r="J127" s="232">
        <f>ROUND(I127*H127,2)</f>
        <v>0</v>
      </c>
      <c r="K127" s="228" t="s">
        <v>137</v>
      </c>
      <c r="L127" s="43"/>
      <c r="M127" s="233" t="s">
        <v>1</v>
      </c>
      <c r="N127" s="234" t="s">
        <v>43</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138</v>
      </c>
      <c r="AT127" s="237" t="s">
        <v>133</v>
      </c>
      <c r="AU127" s="237" t="s">
        <v>87</v>
      </c>
      <c r="AY127" s="16" t="s">
        <v>131</v>
      </c>
      <c r="BE127" s="238">
        <f>IF(N127="základní",J127,0)</f>
        <v>0</v>
      </c>
      <c r="BF127" s="238">
        <f>IF(N127="snížená",J127,0)</f>
        <v>0</v>
      </c>
      <c r="BG127" s="238">
        <f>IF(N127="zákl. přenesená",J127,0)</f>
        <v>0</v>
      </c>
      <c r="BH127" s="238">
        <f>IF(N127="sníž. přenesená",J127,0)</f>
        <v>0</v>
      </c>
      <c r="BI127" s="238">
        <f>IF(N127="nulová",J127,0)</f>
        <v>0</v>
      </c>
      <c r="BJ127" s="16" t="s">
        <v>85</v>
      </c>
      <c r="BK127" s="238">
        <f>ROUND(I127*H127,2)</f>
        <v>0</v>
      </c>
      <c r="BL127" s="16" t="s">
        <v>138</v>
      </c>
      <c r="BM127" s="237" t="s">
        <v>139</v>
      </c>
    </row>
    <row r="128" s="2" customFormat="1">
      <c r="A128" s="37"/>
      <c r="B128" s="38"/>
      <c r="C128" s="39"/>
      <c r="D128" s="239" t="s">
        <v>140</v>
      </c>
      <c r="E128" s="39"/>
      <c r="F128" s="240" t="s">
        <v>141</v>
      </c>
      <c r="G128" s="39"/>
      <c r="H128" s="39"/>
      <c r="I128" s="241"/>
      <c r="J128" s="39"/>
      <c r="K128" s="39"/>
      <c r="L128" s="43"/>
      <c r="M128" s="242"/>
      <c r="N128" s="243"/>
      <c r="O128" s="90"/>
      <c r="P128" s="90"/>
      <c r="Q128" s="90"/>
      <c r="R128" s="90"/>
      <c r="S128" s="90"/>
      <c r="T128" s="91"/>
      <c r="U128" s="37"/>
      <c r="V128" s="37"/>
      <c r="W128" s="37"/>
      <c r="X128" s="37"/>
      <c r="Y128" s="37"/>
      <c r="Z128" s="37"/>
      <c r="AA128" s="37"/>
      <c r="AB128" s="37"/>
      <c r="AC128" s="37"/>
      <c r="AD128" s="37"/>
      <c r="AE128" s="37"/>
      <c r="AT128" s="16" t="s">
        <v>140</v>
      </c>
      <c r="AU128" s="16" t="s">
        <v>87</v>
      </c>
    </row>
    <row r="129" s="13" customFormat="1">
      <c r="A129" s="13"/>
      <c r="B129" s="244"/>
      <c r="C129" s="245"/>
      <c r="D129" s="239" t="s">
        <v>142</v>
      </c>
      <c r="E129" s="246" t="s">
        <v>1</v>
      </c>
      <c r="F129" s="247" t="s">
        <v>143</v>
      </c>
      <c r="G129" s="245"/>
      <c r="H129" s="248">
        <v>127</v>
      </c>
      <c r="I129" s="249"/>
      <c r="J129" s="245"/>
      <c r="K129" s="245"/>
      <c r="L129" s="250"/>
      <c r="M129" s="251"/>
      <c r="N129" s="252"/>
      <c r="O129" s="252"/>
      <c r="P129" s="252"/>
      <c r="Q129" s="252"/>
      <c r="R129" s="252"/>
      <c r="S129" s="252"/>
      <c r="T129" s="253"/>
      <c r="U129" s="13"/>
      <c r="V129" s="13"/>
      <c r="W129" s="13"/>
      <c r="X129" s="13"/>
      <c r="Y129" s="13"/>
      <c r="Z129" s="13"/>
      <c r="AA129" s="13"/>
      <c r="AB129" s="13"/>
      <c r="AC129" s="13"/>
      <c r="AD129" s="13"/>
      <c r="AE129" s="13"/>
      <c r="AT129" s="254" t="s">
        <v>142</v>
      </c>
      <c r="AU129" s="254" t="s">
        <v>87</v>
      </c>
      <c r="AV129" s="13" t="s">
        <v>87</v>
      </c>
      <c r="AW129" s="13" t="s">
        <v>32</v>
      </c>
      <c r="AX129" s="13" t="s">
        <v>85</v>
      </c>
      <c r="AY129" s="254" t="s">
        <v>131</v>
      </c>
    </row>
    <row r="130" s="2" customFormat="1" ht="37.8" customHeight="1">
      <c r="A130" s="37"/>
      <c r="B130" s="38"/>
      <c r="C130" s="226" t="s">
        <v>87</v>
      </c>
      <c r="D130" s="226" t="s">
        <v>133</v>
      </c>
      <c r="E130" s="227" t="s">
        <v>144</v>
      </c>
      <c r="F130" s="228" t="s">
        <v>145</v>
      </c>
      <c r="G130" s="229" t="s">
        <v>136</v>
      </c>
      <c r="H130" s="230">
        <v>32</v>
      </c>
      <c r="I130" s="231"/>
      <c r="J130" s="232">
        <f>ROUND(I130*H130,2)</f>
        <v>0</v>
      </c>
      <c r="K130" s="228" t="s">
        <v>137</v>
      </c>
      <c r="L130" s="43"/>
      <c r="M130" s="233" t="s">
        <v>1</v>
      </c>
      <c r="N130" s="234" t="s">
        <v>43</v>
      </c>
      <c r="O130" s="90"/>
      <c r="P130" s="235">
        <f>O130*H130</f>
        <v>0</v>
      </c>
      <c r="Q130" s="235">
        <v>0</v>
      </c>
      <c r="R130" s="235">
        <f>Q130*H130</f>
        <v>0</v>
      </c>
      <c r="S130" s="235">
        <v>0</v>
      </c>
      <c r="T130" s="236">
        <f>S130*H130</f>
        <v>0</v>
      </c>
      <c r="U130" s="37"/>
      <c r="V130" s="37"/>
      <c r="W130" s="37"/>
      <c r="X130" s="37"/>
      <c r="Y130" s="37"/>
      <c r="Z130" s="37"/>
      <c r="AA130" s="37"/>
      <c r="AB130" s="37"/>
      <c r="AC130" s="37"/>
      <c r="AD130" s="37"/>
      <c r="AE130" s="37"/>
      <c r="AR130" s="237" t="s">
        <v>138</v>
      </c>
      <c r="AT130" s="237" t="s">
        <v>133</v>
      </c>
      <c r="AU130" s="237" t="s">
        <v>87</v>
      </c>
      <c r="AY130" s="16" t="s">
        <v>131</v>
      </c>
      <c r="BE130" s="238">
        <f>IF(N130="základní",J130,0)</f>
        <v>0</v>
      </c>
      <c r="BF130" s="238">
        <f>IF(N130="snížená",J130,0)</f>
        <v>0</v>
      </c>
      <c r="BG130" s="238">
        <f>IF(N130="zákl. přenesená",J130,0)</f>
        <v>0</v>
      </c>
      <c r="BH130" s="238">
        <f>IF(N130="sníž. přenesená",J130,0)</f>
        <v>0</v>
      </c>
      <c r="BI130" s="238">
        <f>IF(N130="nulová",J130,0)</f>
        <v>0</v>
      </c>
      <c r="BJ130" s="16" t="s">
        <v>85</v>
      </c>
      <c r="BK130" s="238">
        <f>ROUND(I130*H130,2)</f>
        <v>0</v>
      </c>
      <c r="BL130" s="16" t="s">
        <v>138</v>
      </c>
      <c r="BM130" s="237" t="s">
        <v>146</v>
      </c>
    </row>
    <row r="131" s="2" customFormat="1">
      <c r="A131" s="37"/>
      <c r="B131" s="38"/>
      <c r="C131" s="39"/>
      <c r="D131" s="239" t="s">
        <v>140</v>
      </c>
      <c r="E131" s="39"/>
      <c r="F131" s="240" t="s">
        <v>147</v>
      </c>
      <c r="G131" s="39"/>
      <c r="H131" s="39"/>
      <c r="I131" s="241"/>
      <c r="J131" s="39"/>
      <c r="K131" s="39"/>
      <c r="L131" s="43"/>
      <c r="M131" s="242"/>
      <c r="N131" s="243"/>
      <c r="O131" s="90"/>
      <c r="P131" s="90"/>
      <c r="Q131" s="90"/>
      <c r="R131" s="90"/>
      <c r="S131" s="90"/>
      <c r="T131" s="91"/>
      <c r="U131" s="37"/>
      <c r="V131" s="37"/>
      <c r="W131" s="37"/>
      <c r="X131" s="37"/>
      <c r="Y131" s="37"/>
      <c r="Z131" s="37"/>
      <c r="AA131" s="37"/>
      <c r="AB131" s="37"/>
      <c r="AC131" s="37"/>
      <c r="AD131" s="37"/>
      <c r="AE131" s="37"/>
      <c r="AT131" s="16" t="s">
        <v>140</v>
      </c>
      <c r="AU131" s="16" t="s">
        <v>87</v>
      </c>
    </row>
    <row r="132" s="2" customFormat="1" ht="33" customHeight="1">
      <c r="A132" s="37"/>
      <c r="B132" s="38"/>
      <c r="C132" s="226" t="s">
        <v>148</v>
      </c>
      <c r="D132" s="226" t="s">
        <v>133</v>
      </c>
      <c r="E132" s="227" t="s">
        <v>149</v>
      </c>
      <c r="F132" s="228" t="s">
        <v>150</v>
      </c>
      <c r="G132" s="229" t="s">
        <v>136</v>
      </c>
      <c r="H132" s="230">
        <v>159</v>
      </c>
      <c r="I132" s="231"/>
      <c r="J132" s="232">
        <f>ROUND(I132*H132,2)</f>
        <v>0</v>
      </c>
      <c r="K132" s="228" t="s">
        <v>137</v>
      </c>
      <c r="L132" s="43"/>
      <c r="M132" s="233" t="s">
        <v>1</v>
      </c>
      <c r="N132" s="234" t="s">
        <v>43</v>
      </c>
      <c r="O132" s="90"/>
      <c r="P132" s="235">
        <f>O132*H132</f>
        <v>0</v>
      </c>
      <c r="Q132" s="235">
        <v>0</v>
      </c>
      <c r="R132" s="235">
        <f>Q132*H132</f>
        <v>0</v>
      </c>
      <c r="S132" s="235">
        <v>0</v>
      </c>
      <c r="T132" s="236">
        <f>S132*H132</f>
        <v>0</v>
      </c>
      <c r="U132" s="37"/>
      <c r="V132" s="37"/>
      <c r="W132" s="37"/>
      <c r="X132" s="37"/>
      <c r="Y132" s="37"/>
      <c r="Z132" s="37"/>
      <c r="AA132" s="37"/>
      <c r="AB132" s="37"/>
      <c r="AC132" s="37"/>
      <c r="AD132" s="37"/>
      <c r="AE132" s="37"/>
      <c r="AR132" s="237" t="s">
        <v>138</v>
      </c>
      <c r="AT132" s="237" t="s">
        <v>133</v>
      </c>
      <c r="AU132" s="237" t="s">
        <v>87</v>
      </c>
      <c r="AY132" s="16" t="s">
        <v>131</v>
      </c>
      <c r="BE132" s="238">
        <f>IF(N132="základní",J132,0)</f>
        <v>0</v>
      </c>
      <c r="BF132" s="238">
        <f>IF(N132="snížená",J132,0)</f>
        <v>0</v>
      </c>
      <c r="BG132" s="238">
        <f>IF(N132="zákl. přenesená",J132,0)</f>
        <v>0</v>
      </c>
      <c r="BH132" s="238">
        <f>IF(N132="sníž. přenesená",J132,0)</f>
        <v>0</v>
      </c>
      <c r="BI132" s="238">
        <f>IF(N132="nulová",J132,0)</f>
        <v>0</v>
      </c>
      <c r="BJ132" s="16" t="s">
        <v>85</v>
      </c>
      <c r="BK132" s="238">
        <f>ROUND(I132*H132,2)</f>
        <v>0</v>
      </c>
      <c r="BL132" s="16" t="s">
        <v>138</v>
      </c>
      <c r="BM132" s="237" t="s">
        <v>151</v>
      </c>
    </row>
    <row r="133" s="13" customFormat="1">
      <c r="A133" s="13"/>
      <c r="B133" s="244"/>
      <c r="C133" s="245"/>
      <c r="D133" s="239" t="s">
        <v>142</v>
      </c>
      <c r="E133" s="246" t="s">
        <v>1</v>
      </c>
      <c r="F133" s="247" t="s">
        <v>152</v>
      </c>
      <c r="G133" s="245"/>
      <c r="H133" s="248">
        <v>159</v>
      </c>
      <c r="I133" s="249"/>
      <c r="J133" s="245"/>
      <c r="K133" s="245"/>
      <c r="L133" s="250"/>
      <c r="M133" s="251"/>
      <c r="N133" s="252"/>
      <c r="O133" s="252"/>
      <c r="P133" s="252"/>
      <c r="Q133" s="252"/>
      <c r="R133" s="252"/>
      <c r="S133" s="252"/>
      <c r="T133" s="253"/>
      <c r="U133" s="13"/>
      <c r="V133" s="13"/>
      <c r="W133" s="13"/>
      <c r="X133" s="13"/>
      <c r="Y133" s="13"/>
      <c r="Z133" s="13"/>
      <c r="AA133" s="13"/>
      <c r="AB133" s="13"/>
      <c r="AC133" s="13"/>
      <c r="AD133" s="13"/>
      <c r="AE133" s="13"/>
      <c r="AT133" s="254" t="s">
        <v>142</v>
      </c>
      <c r="AU133" s="254" t="s">
        <v>87</v>
      </c>
      <c r="AV133" s="13" t="s">
        <v>87</v>
      </c>
      <c r="AW133" s="13" t="s">
        <v>32</v>
      </c>
      <c r="AX133" s="13" t="s">
        <v>85</v>
      </c>
      <c r="AY133" s="254" t="s">
        <v>131</v>
      </c>
    </row>
    <row r="134" s="2" customFormat="1" ht="33" customHeight="1">
      <c r="A134" s="37"/>
      <c r="B134" s="38"/>
      <c r="C134" s="226" t="s">
        <v>138</v>
      </c>
      <c r="D134" s="226" t="s">
        <v>133</v>
      </c>
      <c r="E134" s="227" t="s">
        <v>153</v>
      </c>
      <c r="F134" s="228" t="s">
        <v>154</v>
      </c>
      <c r="G134" s="229" t="s">
        <v>155</v>
      </c>
      <c r="H134" s="230">
        <v>1</v>
      </c>
      <c r="I134" s="231"/>
      <c r="J134" s="232">
        <f>ROUND(I134*H134,2)</f>
        <v>0</v>
      </c>
      <c r="K134" s="228" t="s">
        <v>137</v>
      </c>
      <c r="L134" s="43"/>
      <c r="M134" s="233" t="s">
        <v>1</v>
      </c>
      <c r="N134" s="234" t="s">
        <v>43</v>
      </c>
      <c r="O134" s="90"/>
      <c r="P134" s="235">
        <f>O134*H134</f>
        <v>0</v>
      </c>
      <c r="Q134" s="235">
        <v>0</v>
      </c>
      <c r="R134" s="235">
        <f>Q134*H134</f>
        <v>0</v>
      </c>
      <c r="S134" s="235">
        <v>0</v>
      </c>
      <c r="T134" s="236">
        <f>S134*H134</f>
        <v>0</v>
      </c>
      <c r="U134" s="37"/>
      <c r="V134" s="37"/>
      <c r="W134" s="37"/>
      <c r="X134" s="37"/>
      <c r="Y134" s="37"/>
      <c r="Z134" s="37"/>
      <c r="AA134" s="37"/>
      <c r="AB134" s="37"/>
      <c r="AC134" s="37"/>
      <c r="AD134" s="37"/>
      <c r="AE134" s="37"/>
      <c r="AR134" s="237" t="s">
        <v>138</v>
      </c>
      <c r="AT134" s="237" t="s">
        <v>133</v>
      </c>
      <c r="AU134" s="237" t="s">
        <v>87</v>
      </c>
      <c r="AY134" s="16" t="s">
        <v>131</v>
      </c>
      <c r="BE134" s="238">
        <f>IF(N134="základní",J134,0)</f>
        <v>0</v>
      </c>
      <c r="BF134" s="238">
        <f>IF(N134="snížená",J134,0)</f>
        <v>0</v>
      </c>
      <c r="BG134" s="238">
        <f>IF(N134="zákl. přenesená",J134,0)</f>
        <v>0</v>
      </c>
      <c r="BH134" s="238">
        <f>IF(N134="sníž. přenesená",J134,0)</f>
        <v>0</v>
      </c>
      <c r="BI134" s="238">
        <f>IF(N134="nulová",J134,0)</f>
        <v>0</v>
      </c>
      <c r="BJ134" s="16" t="s">
        <v>85</v>
      </c>
      <c r="BK134" s="238">
        <f>ROUND(I134*H134,2)</f>
        <v>0</v>
      </c>
      <c r="BL134" s="16" t="s">
        <v>138</v>
      </c>
      <c r="BM134" s="237" t="s">
        <v>156</v>
      </c>
    </row>
    <row r="135" s="2" customFormat="1">
      <c r="A135" s="37"/>
      <c r="B135" s="38"/>
      <c r="C135" s="39"/>
      <c r="D135" s="239" t="s">
        <v>140</v>
      </c>
      <c r="E135" s="39"/>
      <c r="F135" s="240" t="s">
        <v>157</v>
      </c>
      <c r="G135" s="39"/>
      <c r="H135" s="39"/>
      <c r="I135" s="241"/>
      <c r="J135" s="39"/>
      <c r="K135" s="39"/>
      <c r="L135" s="43"/>
      <c r="M135" s="242"/>
      <c r="N135" s="243"/>
      <c r="O135" s="90"/>
      <c r="P135" s="90"/>
      <c r="Q135" s="90"/>
      <c r="R135" s="90"/>
      <c r="S135" s="90"/>
      <c r="T135" s="91"/>
      <c r="U135" s="37"/>
      <c r="V135" s="37"/>
      <c r="W135" s="37"/>
      <c r="X135" s="37"/>
      <c r="Y135" s="37"/>
      <c r="Z135" s="37"/>
      <c r="AA135" s="37"/>
      <c r="AB135" s="37"/>
      <c r="AC135" s="37"/>
      <c r="AD135" s="37"/>
      <c r="AE135" s="37"/>
      <c r="AT135" s="16" t="s">
        <v>140</v>
      </c>
      <c r="AU135" s="16" t="s">
        <v>87</v>
      </c>
    </row>
    <row r="136" s="2" customFormat="1" ht="33" customHeight="1">
      <c r="A136" s="37"/>
      <c r="B136" s="38"/>
      <c r="C136" s="226" t="s">
        <v>158</v>
      </c>
      <c r="D136" s="226" t="s">
        <v>133</v>
      </c>
      <c r="E136" s="227" t="s">
        <v>159</v>
      </c>
      <c r="F136" s="228" t="s">
        <v>160</v>
      </c>
      <c r="G136" s="229" t="s">
        <v>155</v>
      </c>
      <c r="H136" s="230">
        <v>9</v>
      </c>
      <c r="I136" s="231"/>
      <c r="J136" s="232">
        <f>ROUND(I136*H136,2)</f>
        <v>0</v>
      </c>
      <c r="K136" s="228" t="s">
        <v>137</v>
      </c>
      <c r="L136" s="43"/>
      <c r="M136" s="233" t="s">
        <v>1</v>
      </c>
      <c r="N136" s="234" t="s">
        <v>43</v>
      </c>
      <c r="O136" s="90"/>
      <c r="P136" s="235">
        <f>O136*H136</f>
        <v>0</v>
      </c>
      <c r="Q136" s="235">
        <v>0</v>
      </c>
      <c r="R136" s="235">
        <f>Q136*H136</f>
        <v>0</v>
      </c>
      <c r="S136" s="235">
        <v>0</v>
      </c>
      <c r="T136" s="236">
        <f>S136*H136</f>
        <v>0</v>
      </c>
      <c r="U136" s="37"/>
      <c r="V136" s="37"/>
      <c r="W136" s="37"/>
      <c r="X136" s="37"/>
      <c r="Y136" s="37"/>
      <c r="Z136" s="37"/>
      <c r="AA136" s="37"/>
      <c r="AB136" s="37"/>
      <c r="AC136" s="37"/>
      <c r="AD136" s="37"/>
      <c r="AE136" s="37"/>
      <c r="AR136" s="237" t="s">
        <v>138</v>
      </c>
      <c r="AT136" s="237" t="s">
        <v>133</v>
      </c>
      <c r="AU136" s="237" t="s">
        <v>87</v>
      </c>
      <c r="AY136" s="16" t="s">
        <v>131</v>
      </c>
      <c r="BE136" s="238">
        <f>IF(N136="základní",J136,0)</f>
        <v>0</v>
      </c>
      <c r="BF136" s="238">
        <f>IF(N136="snížená",J136,0)</f>
        <v>0</v>
      </c>
      <c r="BG136" s="238">
        <f>IF(N136="zákl. přenesená",J136,0)</f>
        <v>0</v>
      </c>
      <c r="BH136" s="238">
        <f>IF(N136="sníž. přenesená",J136,0)</f>
        <v>0</v>
      </c>
      <c r="BI136" s="238">
        <f>IF(N136="nulová",J136,0)</f>
        <v>0</v>
      </c>
      <c r="BJ136" s="16" t="s">
        <v>85</v>
      </c>
      <c r="BK136" s="238">
        <f>ROUND(I136*H136,2)</f>
        <v>0</v>
      </c>
      <c r="BL136" s="16" t="s">
        <v>138</v>
      </c>
      <c r="BM136" s="237" t="s">
        <v>161</v>
      </c>
    </row>
    <row r="137" s="2" customFormat="1">
      <c r="A137" s="37"/>
      <c r="B137" s="38"/>
      <c r="C137" s="39"/>
      <c r="D137" s="239" t="s">
        <v>140</v>
      </c>
      <c r="E137" s="39"/>
      <c r="F137" s="240" t="s">
        <v>162</v>
      </c>
      <c r="G137" s="39"/>
      <c r="H137" s="39"/>
      <c r="I137" s="241"/>
      <c r="J137" s="39"/>
      <c r="K137" s="39"/>
      <c r="L137" s="43"/>
      <c r="M137" s="242"/>
      <c r="N137" s="243"/>
      <c r="O137" s="90"/>
      <c r="P137" s="90"/>
      <c r="Q137" s="90"/>
      <c r="R137" s="90"/>
      <c r="S137" s="90"/>
      <c r="T137" s="91"/>
      <c r="U137" s="37"/>
      <c r="V137" s="37"/>
      <c r="W137" s="37"/>
      <c r="X137" s="37"/>
      <c r="Y137" s="37"/>
      <c r="Z137" s="37"/>
      <c r="AA137" s="37"/>
      <c r="AB137" s="37"/>
      <c r="AC137" s="37"/>
      <c r="AD137" s="37"/>
      <c r="AE137" s="37"/>
      <c r="AT137" s="16" t="s">
        <v>140</v>
      </c>
      <c r="AU137" s="16" t="s">
        <v>87</v>
      </c>
    </row>
    <row r="138" s="2" customFormat="1" ht="33" customHeight="1">
      <c r="A138" s="37"/>
      <c r="B138" s="38"/>
      <c r="C138" s="226" t="s">
        <v>163</v>
      </c>
      <c r="D138" s="226" t="s">
        <v>133</v>
      </c>
      <c r="E138" s="227" t="s">
        <v>164</v>
      </c>
      <c r="F138" s="228" t="s">
        <v>165</v>
      </c>
      <c r="G138" s="229" t="s">
        <v>155</v>
      </c>
      <c r="H138" s="230">
        <v>5</v>
      </c>
      <c r="I138" s="231"/>
      <c r="J138" s="232">
        <f>ROUND(I138*H138,2)</f>
        <v>0</v>
      </c>
      <c r="K138" s="228" t="s">
        <v>137</v>
      </c>
      <c r="L138" s="43"/>
      <c r="M138" s="233" t="s">
        <v>1</v>
      </c>
      <c r="N138" s="234" t="s">
        <v>43</v>
      </c>
      <c r="O138" s="90"/>
      <c r="P138" s="235">
        <f>O138*H138</f>
        <v>0</v>
      </c>
      <c r="Q138" s="235">
        <v>0</v>
      </c>
      <c r="R138" s="235">
        <f>Q138*H138</f>
        <v>0</v>
      </c>
      <c r="S138" s="235">
        <v>0</v>
      </c>
      <c r="T138" s="236">
        <f>S138*H138</f>
        <v>0</v>
      </c>
      <c r="U138" s="37"/>
      <c r="V138" s="37"/>
      <c r="W138" s="37"/>
      <c r="X138" s="37"/>
      <c r="Y138" s="37"/>
      <c r="Z138" s="37"/>
      <c r="AA138" s="37"/>
      <c r="AB138" s="37"/>
      <c r="AC138" s="37"/>
      <c r="AD138" s="37"/>
      <c r="AE138" s="37"/>
      <c r="AR138" s="237" t="s">
        <v>138</v>
      </c>
      <c r="AT138" s="237" t="s">
        <v>133</v>
      </c>
      <c r="AU138" s="237" t="s">
        <v>87</v>
      </c>
      <c r="AY138" s="16" t="s">
        <v>131</v>
      </c>
      <c r="BE138" s="238">
        <f>IF(N138="základní",J138,0)</f>
        <v>0</v>
      </c>
      <c r="BF138" s="238">
        <f>IF(N138="snížená",J138,0)</f>
        <v>0</v>
      </c>
      <c r="BG138" s="238">
        <f>IF(N138="zákl. přenesená",J138,0)</f>
        <v>0</v>
      </c>
      <c r="BH138" s="238">
        <f>IF(N138="sníž. přenesená",J138,0)</f>
        <v>0</v>
      </c>
      <c r="BI138" s="238">
        <f>IF(N138="nulová",J138,0)</f>
        <v>0</v>
      </c>
      <c r="BJ138" s="16" t="s">
        <v>85</v>
      </c>
      <c r="BK138" s="238">
        <f>ROUND(I138*H138,2)</f>
        <v>0</v>
      </c>
      <c r="BL138" s="16" t="s">
        <v>138</v>
      </c>
      <c r="BM138" s="237" t="s">
        <v>166</v>
      </c>
    </row>
    <row r="139" s="2" customFormat="1">
      <c r="A139" s="37"/>
      <c r="B139" s="38"/>
      <c r="C139" s="39"/>
      <c r="D139" s="239" t="s">
        <v>140</v>
      </c>
      <c r="E139" s="39"/>
      <c r="F139" s="240" t="s">
        <v>167</v>
      </c>
      <c r="G139" s="39"/>
      <c r="H139" s="39"/>
      <c r="I139" s="241"/>
      <c r="J139" s="39"/>
      <c r="K139" s="39"/>
      <c r="L139" s="43"/>
      <c r="M139" s="242"/>
      <c r="N139" s="243"/>
      <c r="O139" s="90"/>
      <c r="P139" s="90"/>
      <c r="Q139" s="90"/>
      <c r="R139" s="90"/>
      <c r="S139" s="90"/>
      <c r="T139" s="91"/>
      <c r="U139" s="37"/>
      <c r="V139" s="37"/>
      <c r="W139" s="37"/>
      <c r="X139" s="37"/>
      <c r="Y139" s="37"/>
      <c r="Z139" s="37"/>
      <c r="AA139" s="37"/>
      <c r="AB139" s="37"/>
      <c r="AC139" s="37"/>
      <c r="AD139" s="37"/>
      <c r="AE139" s="37"/>
      <c r="AT139" s="16" t="s">
        <v>140</v>
      </c>
      <c r="AU139" s="16" t="s">
        <v>87</v>
      </c>
    </row>
    <row r="140" s="2" customFormat="1" ht="37.8" customHeight="1">
      <c r="A140" s="37"/>
      <c r="B140" s="38"/>
      <c r="C140" s="226" t="s">
        <v>168</v>
      </c>
      <c r="D140" s="226" t="s">
        <v>133</v>
      </c>
      <c r="E140" s="227" t="s">
        <v>169</v>
      </c>
      <c r="F140" s="228" t="s">
        <v>170</v>
      </c>
      <c r="G140" s="229" t="s">
        <v>155</v>
      </c>
      <c r="H140" s="230">
        <v>5</v>
      </c>
      <c r="I140" s="231"/>
      <c r="J140" s="232">
        <f>ROUND(I140*H140,2)</f>
        <v>0</v>
      </c>
      <c r="K140" s="228" t="s">
        <v>137</v>
      </c>
      <c r="L140" s="43"/>
      <c r="M140" s="233" t="s">
        <v>1</v>
      </c>
      <c r="N140" s="234" t="s">
        <v>43</v>
      </c>
      <c r="O140" s="90"/>
      <c r="P140" s="235">
        <f>O140*H140</f>
        <v>0</v>
      </c>
      <c r="Q140" s="235">
        <v>0</v>
      </c>
      <c r="R140" s="235">
        <f>Q140*H140</f>
        <v>0</v>
      </c>
      <c r="S140" s="235">
        <v>0</v>
      </c>
      <c r="T140" s="236">
        <f>S140*H140</f>
        <v>0</v>
      </c>
      <c r="U140" s="37"/>
      <c r="V140" s="37"/>
      <c r="W140" s="37"/>
      <c r="X140" s="37"/>
      <c r="Y140" s="37"/>
      <c r="Z140" s="37"/>
      <c r="AA140" s="37"/>
      <c r="AB140" s="37"/>
      <c r="AC140" s="37"/>
      <c r="AD140" s="37"/>
      <c r="AE140" s="37"/>
      <c r="AR140" s="237" t="s">
        <v>138</v>
      </c>
      <c r="AT140" s="237" t="s">
        <v>133</v>
      </c>
      <c r="AU140" s="237" t="s">
        <v>87</v>
      </c>
      <c r="AY140" s="16" t="s">
        <v>131</v>
      </c>
      <c r="BE140" s="238">
        <f>IF(N140="základní",J140,0)</f>
        <v>0</v>
      </c>
      <c r="BF140" s="238">
        <f>IF(N140="snížená",J140,0)</f>
        <v>0</v>
      </c>
      <c r="BG140" s="238">
        <f>IF(N140="zákl. přenesená",J140,0)</f>
        <v>0</v>
      </c>
      <c r="BH140" s="238">
        <f>IF(N140="sníž. přenesená",J140,0)</f>
        <v>0</v>
      </c>
      <c r="BI140" s="238">
        <f>IF(N140="nulová",J140,0)</f>
        <v>0</v>
      </c>
      <c r="BJ140" s="16" t="s">
        <v>85</v>
      </c>
      <c r="BK140" s="238">
        <f>ROUND(I140*H140,2)</f>
        <v>0</v>
      </c>
      <c r="BL140" s="16" t="s">
        <v>138</v>
      </c>
      <c r="BM140" s="237" t="s">
        <v>171</v>
      </c>
    </row>
    <row r="141" s="2" customFormat="1">
      <c r="A141" s="37"/>
      <c r="B141" s="38"/>
      <c r="C141" s="39"/>
      <c r="D141" s="239" t="s">
        <v>140</v>
      </c>
      <c r="E141" s="39"/>
      <c r="F141" s="240" t="s">
        <v>172</v>
      </c>
      <c r="G141" s="39"/>
      <c r="H141" s="39"/>
      <c r="I141" s="241"/>
      <c r="J141" s="39"/>
      <c r="K141" s="39"/>
      <c r="L141" s="43"/>
      <c r="M141" s="242"/>
      <c r="N141" s="243"/>
      <c r="O141" s="90"/>
      <c r="P141" s="90"/>
      <c r="Q141" s="90"/>
      <c r="R141" s="90"/>
      <c r="S141" s="90"/>
      <c r="T141" s="91"/>
      <c r="U141" s="37"/>
      <c r="V141" s="37"/>
      <c r="W141" s="37"/>
      <c r="X141" s="37"/>
      <c r="Y141" s="37"/>
      <c r="Z141" s="37"/>
      <c r="AA141" s="37"/>
      <c r="AB141" s="37"/>
      <c r="AC141" s="37"/>
      <c r="AD141" s="37"/>
      <c r="AE141" s="37"/>
      <c r="AT141" s="16" t="s">
        <v>140</v>
      </c>
      <c r="AU141" s="16" t="s">
        <v>87</v>
      </c>
    </row>
    <row r="142" s="2" customFormat="1" ht="37.8" customHeight="1">
      <c r="A142" s="37"/>
      <c r="B142" s="38"/>
      <c r="C142" s="226" t="s">
        <v>173</v>
      </c>
      <c r="D142" s="226" t="s">
        <v>133</v>
      </c>
      <c r="E142" s="227" t="s">
        <v>174</v>
      </c>
      <c r="F142" s="228" t="s">
        <v>175</v>
      </c>
      <c r="G142" s="229" t="s">
        <v>155</v>
      </c>
      <c r="H142" s="230">
        <v>8</v>
      </c>
      <c r="I142" s="231"/>
      <c r="J142" s="232">
        <f>ROUND(I142*H142,2)</f>
        <v>0</v>
      </c>
      <c r="K142" s="228" t="s">
        <v>137</v>
      </c>
      <c r="L142" s="43"/>
      <c r="M142" s="233" t="s">
        <v>1</v>
      </c>
      <c r="N142" s="234" t="s">
        <v>43</v>
      </c>
      <c r="O142" s="90"/>
      <c r="P142" s="235">
        <f>O142*H142</f>
        <v>0</v>
      </c>
      <c r="Q142" s="235">
        <v>0</v>
      </c>
      <c r="R142" s="235">
        <f>Q142*H142</f>
        <v>0</v>
      </c>
      <c r="S142" s="235">
        <v>0</v>
      </c>
      <c r="T142" s="236">
        <f>S142*H142</f>
        <v>0</v>
      </c>
      <c r="U142" s="37"/>
      <c r="V142" s="37"/>
      <c r="W142" s="37"/>
      <c r="X142" s="37"/>
      <c r="Y142" s="37"/>
      <c r="Z142" s="37"/>
      <c r="AA142" s="37"/>
      <c r="AB142" s="37"/>
      <c r="AC142" s="37"/>
      <c r="AD142" s="37"/>
      <c r="AE142" s="37"/>
      <c r="AR142" s="237" t="s">
        <v>138</v>
      </c>
      <c r="AT142" s="237" t="s">
        <v>133</v>
      </c>
      <c r="AU142" s="237" t="s">
        <v>87</v>
      </c>
      <c r="AY142" s="16" t="s">
        <v>131</v>
      </c>
      <c r="BE142" s="238">
        <f>IF(N142="základní",J142,0)</f>
        <v>0</v>
      </c>
      <c r="BF142" s="238">
        <f>IF(N142="snížená",J142,0)</f>
        <v>0</v>
      </c>
      <c r="BG142" s="238">
        <f>IF(N142="zákl. přenesená",J142,0)</f>
        <v>0</v>
      </c>
      <c r="BH142" s="238">
        <f>IF(N142="sníž. přenesená",J142,0)</f>
        <v>0</v>
      </c>
      <c r="BI142" s="238">
        <f>IF(N142="nulová",J142,0)</f>
        <v>0</v>
      </c>
      <c r="BJ142" s="16" t="s">
        <v>85</v>
      </c>
      <c r="BK142" s="238">
        <f>ROUND(I142*H142,2)</f>
        <v>0</v>
      </c>
      <c r="BL142" s="16" t="s">
        <v>138</v>
      </c>
      <c r="BM142" s="237" t="s">
        <v>176</v>
      </c>
    </row>
    <row r="143" s="2" customFormat="1">
      <c r="A143" s="37"/>
      <c r="B143" s="38"/>
      <c r="C143" s="39"/>
      <c r="D143" s="239" t="s">
        <v>140</v>
      </c>
      <c r="E143" s="39"/>
      <c r="F143" s="240" t="s">
        <v>177</v>
      </c>
      <c r="G143" s="39"/>
      <c r="H143" s="39"/>
      <c r="I143" s="241"/>
      <c r="J143" s="39"/>
      <c r="K143" s="39"/>
      <c r="L143" s="43"/>
      <c r="M143" s="242"/>
      <c r="N143" s="243"/>
      <c r="O143" s="90"/>
      <c r="P143" s="90"/>
      <c r="Q143" s="90"/>
      <c r="R143" s="90"/>
      <c r="S143" s="90"/>
      <c r="T143" s="91"/>
      <c r="U143" s="37"/>
      <c r="V143" s="37"/>
      <c r="W143" s="37"/>
      <c r="X143" s="37"/>
      <c r="Y143" s="37"/>
      <c r="Z143" s="37"/>
      <c r="AA143" s="37"/>
      <c r="AB143" s="37"/>
      <c r="AC143" s="37"/>
      <c r="AD143" s="37"/>
      <c r="AE143" s="37"/>
      <c r="AT143" s="16" t="s">
        <v>140</v>
      </c>
      <c r="AU143" s="16" t="s">
        <v>87</v>
      </c>
    </row>
    <row r="144" s="2" customFormat="1" ht="37.8" customHeight="1">
      <c r="A144" s="37"/>
      <c r="B144" s="38"/>
      <c r="C144" s="226" t="s">
        <v>178</v>
      </c>
      <c r="D144" s="226" t="s">
        <v>133</v>
      </c>
      <c r="E144" s="227" t="s">
        <v>179</v>
      </c>
      <c r="F144" s="228" t="s">
        <v>180</v>
      </c>
      <c r="G144" s="229" t="s">
        <v>155</v>
      </c>
      <c r="H144" s="230">
        <v>2</v>
      </c>
      <c r="I144" s="231"/>
      <c r="J144" s="232">
        <f>ROUND(I144*H144,2)</f>
        <v>0</v>
      </c>
      <c r="K144" s="228" t="s">
        <v>137</v>
      </c>
      <c r="L144" s="43"/>
      <c r="M144" s="233" t="s">
        <v>1</v>
      </c>
      <c r="N144" s="234" t="s">
        <v>43</v>
      </c>
      <c r="O144" s="90"/>
      <c r="P144" s="235">
        <f>O144*H144</f>
        <v>0</v>
      </c>
      <c r="Q144" s="235">
        <v>0</v>
      </c>
      <c r="R144" s="235">
        <f>Q144*H144</f>
        <v>0</v>
      </c>
      <c r="S144" s="235">
        <v>0</v>
      </c>
      <c r="T144" s="236">
        <f>S144*H144</f>
        <v>0</v>
      </c>
      <c r="U144" s="37"/>
      <c r="V144" s="37"/>
      <c r="W144" s="37"/>
      <c r="X144" s="37"/>
      <c r="Y144" s="37"/>
      <c r="Z144" s="37"/>
      <c r="AA144" s="37"/>
      <c r="AB144" s="37"/>
      <c r="AC144" s="37"/>
      <c r="AD144" s="37"/>
      <c r="AE144" s="37"/>
      <c r="AR144" s="237" t="s">
        <v>138</v>
      </c>
      <c r="AT144" s="237" t="s">
        <v>133</v>
      </c>
      <c r="AU144" s="237" t="s">
        <v>87</v>
      </c>
      <c r="AY144" s="16" t="s">
        <v>131</v>
      </c>
      <c r="BE144" s="238">
        <f>IF(N144="základní",J144,0)</f>
        <v>0</v>
      </c>
      <c r="BF144" s="238">
        <f>IF(N144="snížená",J144,0)</f>
        <v>0</v>
      </c>
      <c r="BG144" s="238">
        <f>IF(N144="zákl. přenesená",J144,0)</f>
        <v>0</v>
      </c>
      <c r="BH144" s="238">
        <f>IF(N144="sníž. přenesená",J144,0)</f>
        <v>0</v>
      </c>
      <c r="BI144" s="238">
        <f>IF(N144="nulová",J144,0)</f>
        <v>0</v>
      </c>
      <c r="BJ144" s="16" t="s">
        <v>85</v>
      </c>
      <c r="BK144" s="238">
        <f>ROUND(I144*H144,2)</f>
        <v>0</v>
      </c>
      <c r="BL144" s="16" t="s">
        <v>138</v>
      </c>
      <c r="BM144" s="237" t="s">
        <v>181</v>
      </c>
    </row>
    <row r="145" s="2" customFormat="1">
      <c r="A145" s="37"/>
      <c r="B145" s="38"/>
      <c r="C145" s="39"/>
      <c r="D145" s="239" t="s">
        <v>140</v>
      </c>
      <c r="E145" s="39"/>
      <c r="F145" s="240" t="s">
        <v>182</v>
      </c>
      <c r="G145" s="39"/>
      <c r="H145" s="39"/>
      <c r="I145" s="241"/>
      <c r="J145" s="39"/>
      <c r="K145" s="39"/>
      <c r="L145" s="43"/>
      <c r="M145" s="242"/>
      <c r="N145" s="243"/>
      <c r="O145" s="90"/>
      <c r="P145" s="90"/>
      <c r="Q145" s="90"/>
      <c r="R145" s="90"/>
      <c r="S145" s="90"/>
      <c r="T145" s="91"/>
      <c r="U145" s="37"/>
      <c r="V145" s="37"/>
      <c r="W145" s="37"/>
      <c r="X145" s="37"/>
      <c r="Y145" s="37"/>
      <c r="Z145" s="37"/>
      <c r="AA145" s="37"/>
      <c r="AB145" s="37"/>
      <c r="AC145" s="37"/>
      <c r="AD145" s="37"/>
      <c r="AE145" s="37"/>
      <c r="AT145" s="16" t="s">
        <v>140</v>
      </c>
      <c r="AU145" s="16" t="s">
        <v>87</v>
      </c>
    </row>
    <row r="146" s="2" customFormat="1" ht="37.8" customHeight="1">
      <c r="A146" s="37"/>
      <c r="B146" s="38"/>
      <c r="C146" s="226" t="s">
        <v>183</v>
      </c>
      <c r="D146" s="226" t="s">
        <v>133</v>
      </c>
      <c r="E146" s="227" t="s">
        <v>184</v>
      </c>
      <c r="F146" s="228" t="s">
        <v>185</v>
      </c>
      <c r="G146" s="229" t="s">
        <v>155</v>
      </c>
      <c r="H146" s="230">
        <v>6</v>
      </c>
      <c r="I146" s="231"/>
      <c r="J146" s="232">
        <f>ROUND(I146*H146,2)</f>
        <v>0</v>
      </c>
      <c r="K146" s="228" t="s">
        <v>137</v>
      </c>
      <c r="L146" s="43"/>
      <c r="M146" s="233" t="s">
        <v>1</v>
      </c>
      <c r="N146" s="234" t="s">
        <v>43</v>
      </c>
      <c r="O146" s="90"/>
      <c r="P146" s="235">
        <f>O146*H146</f>
        <v>0</v>
      </c>
      <c r="Q146" s="235">
        <v>0</v>
      </c>
      <c r="R146" s="235">
        <f>Q146*H146</f>
        <v>0</v>
      </c>
      <c r="S146" s="235">
        <v>0</v>
      </c>
      <c r="T146" s="236">
        <f>S146*H146</f>
        <v>0</v>
      </c>
      <c r="U146" s="37"/>
      <c r="V146" s="37"/>
      <c r="W146" s="37"/>
      <c r="X146" s="37"/>
      <c r="Y146" s="37"/>
      <c r="Z146" s="37"/>
      <c r="AA146" s="37"/>
      <c r="AB146" s="37"/>
      <c r="AC146" s="37"/>
      <c r="AD146" s="37"/>
      <c r="AE146" s="37"/>
      <c r="AR146" s="237" t="s">
        <v>138</v>
      </c>
      <c r="AT146" s="237" t="s">
        <v>133</v>
      </c>
      <c r="AU146" s="237" t="s">
        <v>87</v>
      </c>
      <c r="AY146" s="16" t="s">
        <v>131</v>
      </c>
      <c r="BE146" s="238">
        <f>IF(N146="základní",J146,0)</f>
        <v>0</v>
      </c>
      <c r="BF146" s="238">
        <f>IF(N146="snížená",J146,0)</f>
        <v>0</v>
      </c>
      <c r="BG146" s="238">
        <f>IF(N146="zákl. přenesená",J146,0)</f>
        <v>0</v>
      </c>
      <c r="BH146" s="238">
        <f>IF(N146="sníž. přenesená",J146,0)</f>
        <v>0</v>
      </c>
      <c r="BI146" s="238">
        <f>IF(N146="nulová",J146,0)</f>
        <v>0</v>
      </c>
      <c r="BJ146" s="16" t="s">
        <v>85</v>
      </c>
      <c r="BK146" s="238">
        <f>ROUND(I146*H146,2)</f>
        <v>0</v>
      </c>
      <c r="BL146" s="16" t="s">
        <v>138</v>
      </c>
      <c r="BM146" s="237" t="s">
        <v>186</v>
      </c>
    </row>
    <row r="147" s="2" customFormat="1">
      <c r="A147" s="37"/>
      <c r="B147" s="38"/>
      <c r="C147" s="39"/>
      <c r="D147" s="239" t="s">
        <v>140</v>
      </c>
      <c r="E147" s="39"/>
      <c r="F147" s="240" t="s">
        <v>187</v>
      </c>
      <c r="G147" s="39"/>
      <c r="H147" s="39"/>
      <c r="I147" s="241"/>
      <c r="J147" s="39"/>
      <c r="K147" s="39"/>
      <c r="L147" s="43"/>
      <c r="M147" s="242"/>
      <c r="N147" s="243"/>
      <c r="O147" s="90"/>
      <c r="P147" s="90"/>
      <c r="Q147" s="90"/>
      <c r="R147" s="90"/>
      <c r="S147" s="90"/>
      <c r="T147" s="91"/>
      <c r="U147" s="37"/>
      <c r="V147" s="37"/>
      <c r="W147" s="37"/>
      <c r="X147" s="37"/>
      <c r="Y147" s="37"/>
      <c r="Z147" s="37"/>
      <c r="AA147" s="37"/>
      <c r="AB147" s="37"/>
      <c r="AC147" s="37"/>
      <c r="AD147" s="37"/>
      <c r="AE147" s="37"/>
      <c r="AT147" s="16" t="s">
        <v>140</v>
      </c>
      <c r="AU147" s="16" t="s">
        <v>87</v>
      </c>
    </row>
    <row r="148" s="2" customFormat="1" ht="37.8" customHeight="1">
      <c r="A148" s="37"/>
      <c r="B148" s="38"/>
      <c r="C148" s="226" t="s">
        <v>188</v>
      </c>
      <c r="D148" s="226" t="s">
        <v>133</v>
      </c>
      <c r="E148" s="227" t="s">
        <v>189</v>
      </c>
      <c r="F148" s="228" t="s">
        <v>190</v>
      </c>
      <c r="G148" s="229" t="s">
        <v>155</v>
      </c>
      <c r="H148" s="230">
        <v>13</v>
      </c>
      <c r="I148" s="231"/>
      <c r="J148" s="232">
        <f>ROUND(I148*H148,2)</f>
        <v>0</v>
      </c>
      <c r="K148" s="228" t="s">
        <v>137</v>
      </c>
      <c r="L148" s="43"/>
      <c r="M148" s="233" t="s">
        <v>1</v>
      </c>
      <c r="N148" s="234" t="s">
        <v>43</v>
      </c>
      <c r="O148" s="90"/>
      <c r="P148" s="235">
        <f>O148*H148</f>
        <v>0</v>
      </c>
      <c r="Q148" s="235">
        <v>0</v>
      </c>
      <c r="R148" s="235">
        <f>Q148*H148</f>
        <v>0</v>
      </c>
      <c r="S148" s="235">
        <v>0</v>
      </c>
      <c r="T148" s="236">
        <f>S148*H148</f>
        <v>0</v>
      </c>
      <c r="U148" s="37"/>
      <c r="V148" s="37"/>
      <c r="W148" s="37"/>
      <c r="X148" s="37"/>
      <c r="Y148" s="37"/>
      <c r="Z148" s="37"/>
      <c r="AA148" s="37"/>
      <c r="AB148" s="37"/>
      <c r="AC148" s="37"/>
      <c r="AD148" s="37"/>
      <c r="AE148" s="37"/>
      <c r="AR148" s="237" t="s">
        <v>138</v>
      </c>
      <c r="AT148" s="237" t="s">
        <v>133</v>
      </c>
      <c r="AU148" s="237" t="s">
        <v>87</v>
      </c>
      <c r="AY148" s="16" t="s">
        <v>131</v>
      </c>
      <c r="BE148" s="238">
        <f>IF(N148="základní",J148,0)</f>
        <v>0</v>
      </c>
      <c r="BF148" s="238">
        <f>IF(N148="snížená",J148,0)</f>
        <v>0</v>
      </c>
      <c r="BG148" s="238">
        <f>IF(N148="zákl. přenesená",J148,0)</f>
        <v>0</v>
      </c>
      <c r="BH148" s="238">
        <f>IF(N148="sníž. přenesená",J148,0)</f>
        <v>0</v>
      </c>
      <c r="BI148" s="238">
        <f>IF(N148="nulová",J148,0)</f>
        <v>0</v>
      </c>
      <c r="BJ148" s="16" t="s">
        <v>85</v>
      </c>
      <c r="BK148" s="238">
        <f>ROUND(I148*H148,2)</f>
        <v>0</v>
      </c>
      <c r="BL148" s="16" t="s">
        <v>138</v>
      </c>
      <c r="BM148" s="237" t="s">
        <v>191</v>
      </c>
    </row>
    <row r="149" s="2" customFormat="1">
      <c r="A149" s="37"/>
      <c r="B149" s="38"/>
      <c r="C149" s="39"/>
      <c r="D149" s="239" t="s">
        <v>140</v>
      </c>
      <c r="E149" s="39"/>
      <c r="F149" s="240" t="s">
        <v>192</v>
      </c>
      <c r="G149" s="39"/>
      <c r="H149" s="39"/>
      <c r="I149" s="241"/>
      <c r="J149" s="39"/>
      <c r="K149" s="39"/>
      <c r="L149" s="43"/>
      <c r="M149" s="242"/>
      <c r="N149" s="243"/>
      <c r="O149" s="90"/>
      <c r="P149" s="90"/>
      <c r="Q149" s="90"/>
      <c r="R149" s="90"/>
      <c r="S149" s="90"/>
      <c r="T149" s="91"/>
      <c r="U149" s="37"/>
      <c r="V149" s="37"/>
      <c r="W149" s="37"/>
      <c r="X149" s="37"/>
      <c r="Y149" s="37"/>
      <c r="Z149" s="37"/>
      <c r="AA149" s="37"/>
      <c r="AB149" s="37"/>
      <c r="AC149" s="37"/>
      <c r="AD149" s="37"/>
      <c r="AE149" s="37"/>
      <c r="AT149" s="16" t="s">
        <v>140</v>
      </c>
      <c r="AU149" s="16" t="s">
        <v>87</v>
      </c>
    </row>
    <row r="150" s="2" customFormat="1" ht="37.8" customHeight="1">
      <c r="A150" s="37"/>
      <c r="B150" s="38"/>
      <c r="C150" s="226" t="s">
        <v>193</v>
      </c>
      <c r="D150" s="226" t="s">
        <v>133</v>
      </c>
      <c r="E150" s="227" t="s">
        <v>194</v>
      </c>
      <c r="F150" s="228" t="s">
        <v>195</v>
      </c>
      <c r="G150" s="229" t="s">
        <v>155</v>
      </c>
      <c r="H150" s="230">
        <v>6</v>
      </c>
      <c r="I150" s="231"/>
      <c r="J150" s="232">
        <f>ROUND(I150*H150,2)</f>
        <v>0</v>
      </c>
      <c r="K150" s="228" t="s">
        <v>137</v>
      </c>
      <c r="L150" s="43"/>
      <c r="M150" s="233" t="s">
        <v>1</v>
      </c>
      <c r="N150" s="234" t="s">
        <v>43</v>
      </c>
      <c r="O150" s="90"/>
      <c r="P150" s="235">
        <f>O150*H150</f>
        <v>0</v>
      </c>
      <c r="Q150" s="235">
        <v>0</v>
      </c>
      <c r="R150" s="235">
        <f>Q150*H150</f>
        <v>0</v>
      </c>
      <c r="S150" s="235">
        <v>0</v>
      </c>
      <c r="T150" s="236">
        <f>S150*H150</f>
        <v>0</v>
      </c>
      <c r="U150" s="37"/>
      <c r="V150" s="37"/>
      <c r="W150" s="37"/>
      <c r="X150" s="37"/>
      <c r="Y150" s="37"/>
      <c r="Z150" s="37"/>
      <c r="AA150" s="37"/>
      <c r="AB150" s="37"/>
      <c r="AC150" s="37"/>
      <c r="AD150" s="37"/>
      <c r="AE150" s="37"/>
      <c r="AR150" s="237" t="s">
        <v>138</v>
      </c>
      <c r="AT150" s="237" t="s">
        <v>133</v>
      </c>
      <c r="AU150" s="237" t="s">
        <v>87</v>
      </c>
      <c r="AY150" s="16" t="s">
        <v>131</v>
      </c>
      <c r="BE150" s="238">
        <f>IF(N150="základní",J150,0)</f>
        <v>0</v>
      </c>
      <c r="BF150" s="238">
        <f>IF(N150="snížená",J150,0)</f>
        <v>0</v>
      </c>
      <c r="BG150" s="238">
        <f>IF(N150="zákl. přenesená",J150,0)</f>
        <v>0</v>
      </c>
      <c r="BH150" s="238">
        <f>IF(N150="sníž. přenesená",J150,0)</f>
        <v>0</v>
      </c>
      <c r="BI150" s="238">
        <f>IF(N150="nulová",J150,0)</f>
        <v>0</v>
      </c>
      <c r="BJ150" s="16" t="s">
        <v>85</v>
      </c>
      <c r="BK150" s="238">
        <f>ROUND(I150*H150,2)</f>
        <v>0</v>
      </c>
      <c r="BL150" s="16" t="s">
        <v>138</v>
      </c>
      <c r="BM150" s="237" t="s">
        <v>196</v>
      </c>
    </row>
    <row r="151" s="2" customFormat="1">
      <c r="A151" s="37"/>
      <c r="B151" s="38"/>
      <c r="C151" s="39"/>
      <c r="D151" s="239" t="s">
        <v>140</v>
      </c>
      <c r="E151" s="39"/>
      <c r="F151" s="240" t="s">
        <v>197</v>
      </c>
      <c r="G151" s="39"/>
      <c r="H151" s="39"/>
      <c r="I151" s="241"/>
      <c r="J151" s="39"/>
      <c r="K151" s="39"/>
      <c r="L151" s="43"/>
      <c r="M151" s="242"/>
      <c r="N151" s="243"/>
      <c r="O151" s="90"/>
      <c r="P151" s="90"/>
      <c r="Q151" s="90"/>
      <c r="R151" s="90"/>
      <c r="S151" s="90"/>
      <c r="T151" s="91"/>
      <c r="U151" s="37"/>
      <c r="V151" s="37"/>
      <c r="W151" s="37"/>
      <c r="X151" s="37"/>
      <c r="Y151" s="37"/>
      <c r="Z151" s="37"/>
      <c r="AA151" s="37"/>
      <c r="AB151" s="37"/>
      <c r="AC151" s="37"/>
      <c r="AD151" s="37"/>
      <c r="AE151" s="37"/>
      <c r="AT151" s="16" t="s">
        <v>140</v>
      </c>
      <c r="AU151" s="16" t="s">
        <v>87</v>
      </c>
    </row>
    <row r="152" s="2" customFormat="1" ht="37.8" customHeight="1">
      <c r="A152" s="37"/>
      <c r="B152" s="38"/>
      <c r="C152" s="226" t="s">
        <v>198</v>
      </c>
      <c r="D152" s="226" t="s">
        <v>133</v>
      </c>
      <c r="E152" s="227" t="s">
        <v>199</v>
      </c>
      <c r="F152" s="228" t="s">
        <v>200</v>
      </c>
      <c r="G152" s="229" t="s">
        <v>155</v>
      </c>
      <c r="H152" s="230">
        <v>2</v>
      </c>
      <c r="I152" s="231"/>
      <c r="J152" s="232">
        <f>ROUND(I152*H152,2)</f>
        <v>0</v>
      </c>
      <c r="K152" s="228" t="s">
        <v>137</v>
      </c>
      <c r="L152" s="43"/>
      <c r="M152" s="233" t="s">
        <v>1</v>
      </c>
      <c r="N152" s="234" t="s">
        <v>43</v>
      </c>
      <c r="O152" s="90"/>
      <c r="P152" s="235">
        <f>O152*H152</f>
        <v>0</v>
      </c>
      <c r="Q152" s="235">
        <v>0</v>
      </c>
      <c r="R152" s="235">
        <f>Q152*H152</f>
        <v>0</v>
      </c>
      <c r="S152" s="235">
        <v>0</v>
      </c>
      <c r="T152" s="236">
        <f>S152*H152</f>
        <v>0</v>
      </c>
      <c r="U152" s="37"/>
      <c r="V152" s="37"/>
      <c r="W152" s="37"/>
      <c r="X152" s="37"/>
      <c r="Y152" s="37"/>
      <c r="Z152" s="37"/>
      <c r="AA152" s="37"/>
      <c r="AB152" s="37"/>
      <c r="AC152" s="37"/>
      <c r="AD152" s="37"/>
      <c r="AE152" s="37"/>
      <c r="AR152" s="237" t="s">
        <v>138</v>
      </c>
      <c r="AT152" s="237" t="s">
        <v>133</v>
      </c>
      <c r="AU152" s="237" t="s">
        <v>87</v>
      </c>
      <c r="AY152" s="16" t="s">
        <v>131</v>
      </c>
      <c r="BE152" s="238">
        <f>IF(N152="základní",J152,0)</f>
        <v>0</v>
      </c>
      <c r="BF152" s="238">
        <f>IF(N152="snížená",J152,0)</f>
        <v>0</v>
      </c>
      <c r="BG152" s="238">
        <f>IF(N152="zákl. přenesená",J152,0)</f>
        <v>0</v>
      </c>
      <c r="BH152" s="238">
        <f>IF(N152="sníž. přenesená",J152,0)</f>
        <v>0</v>
      </c>
      <c r="BI152" s="238">
        <f>IF(N152="nulová",J152,0)</f>
        <v>0</v>
      </c>
      <c r="BJ152" s="16" t="s">
        <v>85</v>
      </c>
      <c r="BK152" s="238">
        <f>ROUND(I152*H152,2)</f>
        <v>0</v>
      </c>
      <c r="BL152" s="16" t="s">
        <v>138</v>
      </c>
      <c r="BM152" s="237" t="s">
        <v>201</v>
      </c>
    </row>
    <row r="153" s="2" customFormat="1">
      <c r="A153" s="37"/>
      <c r="B153" s="38"/>
      <c r="C153" s="39"/>
      <c r="D153" s="239" t="s">
        <v>140</v>
      </c>
      <c r="E153" s="39"/>
      <c r="F153" s="240" t="s">
        <v>202</v>
      </c>
      <c r="G153" s="39"/>
      <c r="H153" s="39"/>
      <c r="I153" s="241"/>
      <c r="J153" s="39"/>
      <c r="K153" s="39"/>
      <c r="L153" s="43"/>
      <c r="M153" s="242"/>
      <c r="N153" s="243"/>
      <c r="O153" s="90"/>
      <c r="P153" s="90"/>
      <c r="Q153" s="90"/>
      <c r="R153" s="90"/>
      <c r="S153" s="90"/>
      <c r="T153" s="91"/>
      <c r="U153" s="37"/>
      <c r="V153" s="37"/>
      <c r="W153" s="37"/>
      <c r="X153" s="37"/>
      <c r="Y153" s="37"/>
      <c r="Z153" s="37"/>
      <c r="AA153" s="37"/>
      <c r="AB153" s="37"/>
      <c r="AC153" s="37"/>
      <c r="AD153" s="37"/>
      <c r="AE153" s="37"/>
      <c r="AT153" s="16" t="s">
        <v>140</v>
      </c>
      <c r="AU153" s="16" t="s">
        <v>87</v>
      </c>
    </row>
    <row r="154" s="2" customFormat="1" ht="49.05" customHeight="1">
      <c r="A154" s="37"/>
      <c r="B154" s="38"/>
      <c r="C154" s="226" t="s">
        <v>203</v>
      </c>
      <c r="D154" s="226" t="s">
        <v>133</v>
      </c>
      <c r="E154" s="227" t="s">
        <v>204</v>
      </c>
      <c r="F154" s="228" t="s">
        <v>205</v>
      </c>
      <c r="G154" s="229" t="s">
        <v>155</v>
      </c>
      <c r="H154" s="230">
        <v>1</v>
      </c>
      <c r="I154" s="231"/>
      <c r="J154" s="232">
        <f>ROUND(I154*H154,2)</f>
        <v>0</v>
      </c>
      <c r="K154" s="228" t="s">
        <v>137</v>
      </c>
      <c r="L154" s="43"/>
      <c r="M154" s="233" t="s">
        <v>1</v>
      </c>
      <c r="N154" s="234" t="s">
        <v>43</v>
      </c>
      <c r="O154" s="90"/>
      <c r="P154" s="235">
        <f>O154*H154</f>
        <v>0</v>
      </c>
      <c r="Q154" s="235">
        <v>0</v>
      </c>
      <c r="R154" s="235">
        <f>Q154*H154</f>
        <v>0</v>
      </c>
      <c r="S154" s="235">
        <v>0</v>
      </c>
      <c r="T154" s="236">
        <f>S154*H154</f>
        <v>0</v>
      </c>
      <c r="U154" s="37"/>
      <c r="V154" s="37"/>
      <c r="W154" s="37"/>
      <c r="X154" s="37"/>
      <c r="Y154" s="37"/>
      <c r="Z154" s="37"/>
      <c r="AA154" s="37"/>
      <c r="AB154" s="37"/>
      <c r="AC154" s="37"/>
      <c r="AD154" s="37"/>
      <c r="AE154" s="37"/>
      <c r="AR154" s="237" t="s">
        <v>138</v>
      </c>
      <c r="AT154" s="237" t="s">
        <v>133</v>
      </c>
      <c r="AU154" s="237" t="s">
        <v>87</v>
      </c>
      <c r="AY154" s="16" t="s">
        <v>131</v>
      </c>
      <c r="BE154" s="238">
        <f>IF(N154="základní",J154,0)</f>
        <v>0</v>
      </c>
      <c r="BF154" s="238">
        <f>IF(N154="snížená",J154,0)</f>
        <v>0</v>
      </c>
      <c r="BG154" s="238">
        <f>IF(N154="zákl. přenesená",J154,0)</f>
        <v>0</v>
      </c>
      <c r="BH154" s="238">
        <f>IF(N154="sníž. přenesená",J154,0)</f>
        <v>0</v>
      </c>
      <c r="BI154" s="238">
        <f>IF(N154="nulová",J154,0)</f>
        <v>0</v>
      </c>
      <c r="BJ154" s="16" t="s">
        <v>85</v>
      </c>
      <c r="BK154" s="238">
        <f>ROUND(I154*H154,2)</f>
        <v>0</v>
      </c>
      <c r="BL154" s="16" t="s">
        <v>138</v>
      </c>
      <c r="BM154" s="237" t="s">
        <v>206</v>
      </c>
    </row>
    <row r="155" s="2" customFormat="1" ht="49.05" customHeight="1">
      <c r="A155" s="37"/>
      <c r="B155" s="38"/>
      <c r="C155" s="226" t="s">
        <v>8</v>
      </c>
      <c r="D155" s="226" t="s">
        <v>133</v>
      </c>
      <c r="E155" s="227" t="s">
        <v>207</v>
      </c>
      <c r="F155" s="228" t="s">
        <v>208</v>
      </c>
      <c r="G155" s="229" t="s">
        <v>155</v>
      </c>
      <c r="H155" s="230">
        <v>9</v>
      </c>
      <c r="I155" s="231"/>
      <c r="J155" s="232">
        <f>ROUND(I155*H155,2)</f>
        <v>0</v>
      </c>
      <c r="K155" s="228" t="s">
        <v>137</v>
      </c>
      <c r="L155" s="43"/>
      <c r="M155" s="233" t="s">
        <v>1</v>
      </c>
      <c r="N155" s="234" t="s">
        <v>43</v>
      </c>
      <c r="O155" s="90"/>
      <c r="P155" s="235">
        <f>O155*H155</f>
        <v>0</v>
      </c>
      <c r="Q155" s="235">
        <v>0</v>
      </c>
      <c r="R155" s="235">
        <f>Q155*H155</f>
        <v>0</v>
      </c>
      <c r="S155" s="235">
        <v>0</v>
      </c>
      <c r="T155" s="236">
        <f>S155*H155</f>
        <v>0</v>
      </c>
      <c r="U155" s="37"/>
      <c r="V155" s="37"/>
      <c r="W155" s="37"/>
      <c r="X155" s="37"/>
      <c r="Y155" s="37"/>
      <c r="Z155" s="37"/>
      <c r="AA155" s="37"/>
      <c r="AB155" s="37"/>
      <c r="AC155" s="37"/>
      <c r="AD155" s="37"/>
      <c r="AE155" s="37"/>
      <c r="AR155" s="237" t="s">
        <v>138</v>
      </c>
      <c r="AT155" s="237" t="s">
        <v>133</v>
      </c>
      <c r="AU155" s="237" t="s">
        <v>87</v>
      </c>
      <c r="AY155" s="16" t="s">
        <v>131</v>
      </c>
      <c r="BE155" s="238">
        <f>IF(N155="základní",J155,0)</f>
        <v>0</v>
      </c>
      <c r="BF155" s="238">
        <f>IF(N155="snížená",J155,0)</f>
        <v>0</v>
      </c>
      <c r="BG155" s="238">
        <f>IF(N155="zákl. přenesená",J155,0)</f>
        <v>0</v>
      </c>
      <c r="BH155" s="238">
        <f>IF(N155="sníž. přenesená",J155,0)</f>
        <v>0</v>
      </c>
      <c r="BI155" s="238">
        <f>IF(N155="nulová",J155,0)</f>
        <v>0</v>
      </c>
      <c r="BJ155" s="16" t="s">
        <v>85</v>
      </c>
      <c r="BK155" s="238">
        <f>ROUND(I155*H155,2)</f>
        <v>0</v>
      </c>
      <c r="BL155" s="16" t="s">
        <v>138</v>
      </c>
      <c r="BM155" s="237" t="s">
        <v>209</v>
      </c>
    </row>
    <row r="156" s="2" customFormat="1" ht="49.05" customHeight="1">
      <c r="A156" s="37"/>
      <c r="B156" s="38"/>
      <c r="C156" s="226" t="s">
        <v>210</v>
      </c>
      <c r="D156" s="226" t="s">
        <v>133</v>
      </c>
      <c r="E156" s="227" t="s">
        <v>211</v>
      </c>
      <c r="F156" s="228" t="s">
        <v>212</v>
      </c>
      <c r="G156" s="229" t="s">
        <v>155</v>
      </c>
      <c r="H156" s="230">
        <v>5</v>
      </c>
      <c r="I156" s="231"/>
      <c r="J156" s="232">
        <f>ROUND(I156*H156,2)</f>
        <v>0</v>
      </c>
      <c r="K156" s="228" t="s">
        <v>137</v>
      </c>
      <c r="L156" s="43"/>
      <c r="M156" s="233" t="s">
        <v>1</v>
      </c>
      <c r="N156" s="234" t="s">
        <v>43</v>
      </c>
      <c r="O156" s="90"/>
      <c r="P156" s="235">
        <f>O156*H156</f>
        <v>0</v>
      </c>
      <c r="Q156" s="235">
        <v>0</v>
      </c>
      <c r="R156" s="235">
        <f>Q156*H156</f>
        <v>0</v>
      </c>
      <c r="S156" s="235">
        <v>0</v>
      </c>
      <c r="T156" s="236">
        <f>S156*H156</f>
        <v>0</v>
      </c>
      <c r="U156" s="37"/>
      <c r="V156" s="37"/>
      <c r="W156" s="37"/>
      <c r="X156" s="37"/>
      <c r="Y156" s="37"/>
      <c r="Z156" s="37"/>
      <c r="AA156" s="37"/>
      <c r="AB156" s="37"/>
      <c r="AC156" s="37"/>
      <c r="AD156" s="37"/>
      <c r="AE156" s="37"/>
      <c r="AR156" s="237" t="s">
        <v>138</v>
      </c>
      <c r="AT156" s="237" t="s">
        <v>133</v>
      </c>
      <c r="AU156" s="237" t="s">
        <v>87</v>
      </c>
      <c r="AY156" s="16" t="s">
        <v>131</v>
      </c>
      <c r="BE156" s="238">
        <f>IF(N156="základní",J156,0)</f>
        <v>0</v>
      </c>
      <c r="BF156" s="238">
        <f>IF(N156="snížená",J156,0)</f>
        <v>0</v>
      </c>
      <c r="BG156" s="238">
        <f>IF(N156="zákl. přenesená",J156,0)</f>
        <v>0</v>
      </c>
      <c r="BH156" s="238">
        <f>IF(N156="sníž. přenesená",J156,0)</f>
        <v>0</v>
      </c>
      <c r="BI156" s="238">
        <f>IF(N156="nulová",J156,0)</f>
        <v>0</v>
      </c>
      <c r="BJ156" s="16" t="s">
        <v>85</v>
      </c>
      <c r="BK156" s="238">
        <f>ROUND(I156*H156,2)</f>
        <v>0</v>
      </c>
      <c r="BL156" s="16" t="s">
        <v>138</v>
      </c>
      <c r="BM156" s="237" t="s">
        <v>213</v>
      </c>
    </row>
    <row r="157" s="2" customFormat="1" ht="49.05" customHeight="1">
      <c r="A157" s="37"/>
      <c r="B157" s="38"/>
      <c r="C157" s="226" t="s">
        <v>214</v>
      </c>
      <c r="D157" s="226" t="s">
        <v>133</v>
      </c>
      <c r="E157" s="227" t="s">
        <v>215</v>
      </c>
      <c r="F157" s="228" t="s">
        <v>216</v>
      </c>
      <c r="G157" s="229" t="s">
        <v>155</v>
      </c>
      <c r="H157" s="230">
        <v>5</v>
      </c>
      <c r="I157" s="231"/>
      <c r="J157" s="232">
        <f>ROUND(I157*H157,2)</f>
        <v>0</v>
      </c>
      <c r="K157" s="228" t="s">
        <v>137</v>
      </c>
      <c r="L157" s="43"/>
      <c r="M157" s="233" t="s">
        <v>1</v>
      </c>
      <c r="N157" s="234" t="s">
        <v>43</v>
      </c>
      <c r="O157" s="90"/>
      <c r="P157" s="235">
        <f>O157*H157</f>
        <v>0</v>
      </c>
      <c r="Q157" s="235">
        <v>0</v>
      </c>
      <c r="R157" s="235">
        <f>Q157*H157</f>
        <v>0</v>
      </c>
      <c r="S157" s="235">
        <v>0</v>
      </c>
      <c r="T157" s="236">
        <f>S157*H157</f>
        <v>0</v>
      </c>
      <c r="U157" s="37"/>
      <c r="V157" s="37"/>
      <c r="W157" s="37"/>
      <c r="X157" s="37"/>
      <c r="Y157" s="37"/>
      <c r="Z157" s="37"/>
      <c r="AA157" s="37"/>
      <c r="AB157" s="37"/>
      <c r="AC157" s="37"/>
      <c r="AD157" s="37"/>
      <c r="AE157" s="37"/>
      <c r="AR157" s="237" t="s">
        <v>138</v>
      </c>
      <c r="AT157" s="237" t="s">
        <v>133</v>
      </c>
      <c r="AU157" s="237" t="s">
        <v>87</v>
      </c>
      <c r="AY157" s="16" t="s">
        <v>131</v>
      </c>
      <c r="BE157" s="238">
        <f>IF(N157="základní",J157,0)</f>
        <v>0</v>
      </c>
      <c r="BF157" s="238">
        <f>IF(N157="snížená",J157,0)</f>
        <v>0</v>
      </c>
      <c r="BG157" s="238">
        <f>IF(N157="zákl. přenesená",J157,0)</f>
        <v>0</v>
      </c>
      <c r="BH157" s="238">
        <f>IF(N157="sníž. přenesená",J157,0)</f>
        <v>0</v>
      </c>
      <c r="BI157" s="238">
        <f>IF(N157="nulová",J157,0)</f>
        <v>0</v>
      </c>
      <c r="BJ157" s="16" t="s">
        <v>85</v>
      </c>
      <c r="BK157" s="238">
        <f>ROUND(I157*H157,2)</f>
        <v>0</v>
      </c>
      <c r="BL157" s="16" t="s">
        <v>138</v>
      </c>
      <c r="BM157" s="237" t="s">
        <v>217</v>
      </c>
    </row>
    <row r="158" s="2" customFormat="1" ht="49.05" customHeight="1">
      <c r="A158" s="37"/>
      <c r="B158" s="38"/>
      <c r="C158" s="226" t="s">
        <v>218</v>
      </c>
      <c r="D158" s="226" t="s">
        <v>133</v>
      </c>
      <c r="E158" s="227" t="s">
        <v>219</v>
      </c>
      <c r="F158" s="228" t="s">
        <v>220</v>
      </c>
      <c r="G158" s="229" t="s">
        <v>155</v>
      </c>
      <c r="H158" s="230">
        <v>8</v>
      </c>
      <c r="I158" s="231"/>
      <c r="J158" s="232">
        <f>ROUND(I158*H158,2)</f>
        <v>0</v>
      </c>
      <c r="K158" s="228" t="s">
        <v>137</v>
      </c>
      <c r="L158" s="43"/>
      <c r="M158" s="233" t="s">
        <v>1</v>
      </c>
      <c r="N158" s="234" t="s">
        <v>43</v>
      </c>
      <c r="O158" s="90"/>
      <c r="P158" s="235">
        <f>O158*H158</f>
        <v>0</v>
      </c>
      <c r="Q158" s="235">
        <v>0</v>
      </c>
      <c r="R158" s="235">
        <f>Q158*H158</f>
        <v>0</v>
      </c>
      <c r="S158" s="235">
        <v>0</v>
      </c>
      <c r="T158" s="236">
        <f>S158*H158</f>
        <v>0</v>
      </c>
      <c r="U158" s="37"/>
      <c r="V158" s="37"/>
      <c r="W158" s="37"/>
      <c r="X158" s="37"/>
      <c r="Y158" s="37"/>
      <c r="Z158" s="37"/>
      <c r="AA158" s="37"/>
      <c r="AB158" s="37"/>
      <c r="AC158" s="37"/>
      <c r="AD158" s="37"/>
      <c r="AE158" s="37"/>
      <c r="AR158" s="237" t="s">
        <v>138</v>
      </c>
      <c r="AT158" s="237" t="s">
        <v>133</v>
      </c>
      <c r="AU158" s="237" t="s">
        <v>87</v>
      </c>
      <c r="AY158" s="16" t="s">
        <v>131</v>
      </c>
      <c r="BE158" s="238">
        <f>IF(N158="základní",J158,0)</f>
        <v>0</v>
      </c>
      <c r="BF158" s="238">
        <f>IF(N158="snížená",J158,0)</f>
        <v>0</v>
      </c>
      <c r="BG158" s="238">
        <f>IF(N158="zákl. přenesená",J158,0)</f>
        <v>0</v>
      </c>
      <c r="BH158" s="238">
        <f>IF(N158="sníž. přenesená",J158,0)</f>
        <v>0</v>
      </c>
      <c r="BI158" s="238">
        <f>IF(N158="nulová",J158,0)</f>
        <v>0</v>
      </c>
      <c r="BJ158" s="16" t="s">
        <v>85</v>
      </c>
      <c r="BK158" s="238">
        <f>ROUND(I158*H158,2)</f>
        <v>0</v>
      </c>
      <c r="BL158" s="16" t="s">
        <v>138</v>
      </c>
      <c r="BM158" s="237" t="s">
        <v>221</v>
      </c>
    </row>
    <row r="159" s="2" customFormat="1" ht="49.05" customHeight="1">
      <c r="A159" s="37"/>
      <c r="B159" s="38"/>
      <c r="C159" s="226" t="s">
        <v>222</v>
      </c>
      <c r="D159" s="226" t="s">
        <v>133</v>
      </c>
      <c r="E159" s="227" t="s">
        <v>223</v>
      </c>
      <c r="F159" s="228" t="s">
        <v>224</v>
      </c>
      <c r="G159" s="229" t="s">
        <v>155</v>
      </c>
      <c r="H159" s="230">
        <v>2</v>
      </c>
      <c r="I159" s="231"/>
      <c r="J159" s="232">
        <f>ROUND(I159*H159,2)</f>
        <v>0</v>
      </c>
      <c r="K159" s="228" t="s">
        <v>137</v>
      </c>
      <c r="L159" s="43"/>
      <c r="M159" s="233" t="s">
        <v>1</v>
      </c>
      <c r="N159" s="234" t="s">
        <v>43</v>
      </c>
      <c r="O159" s="90"/>
      <c r="P159" s="235">
        <f>O159*H159</f>
        <v>0</v>
      </c>
      <c r="Q159" s="235">
        <v>0</v>
      </c>
      <c r="R159" s="235">
        <f>Q159*H159</f>
        <v>0</v>
      </c>
      <c r="S159" s="235">
        <v>0</v>
      </c>
      <c r="T159" s="236">
        <f>S159*H159</f>
        <v>0</v>
      </c>
      <c r="U159" s="37"/>
      <c r="V159" s="37"/>
      <c r="W159" s="37"/>
      <c r="X159" s="37"/>
      <c r="Y159" s="37"/>
      <c r="Z159" s="37"/>
      <c r="AA159" s="37"/>
      <c r="AB159" s="37"/>
      <c r="AC159" s="37"/>
      <c r="AD159" s="37"/>
      <c r="AE159" s="37"/>
      <c r="AR159" s="237" t="s">
        <v>138</v>
      </c>
      <c r="AT159" s="237" t="s">
        <v>133</v>
      </c>
      <c r="AU159" s="237" t="s">
        <v>87</v>
      </c>
      <c r="AY159" s="16" t="s">
        <v>131</v>
      </c>
      <c r="BE159" s="238">
        <f>IF(N159="základní",J159,0)</f>
        <v>0</v>
      </c>
      <c r="BF159" s="238">
        <f>IF(N159="snížená",J159,0)</f>
        <v>0</v>
      </c>
      <c r="BG159" s="238">
        <f>IF(N159="zákl. přenesená",J159,0)</f>
        <v>0</v>
      </c>
      <c r="BH159" s="238">
        <f>IF(N159="sníž. přenesená",J159,0)</f>
        <v>0</v>
      </c>
      <c r="BI159" s="238">
        <f>IF(N159="nulová",J159,0)</f>
        <v>0</v>
      </c>
      <c r="BJ159" s="16" t="s">
        <v>85</v>
      </c>
      <c r="BK159" s="238">
        <f>ROUND(I159*H159,2)</f>
        <v>0</v>
      </c>
      <c r="BL159" s="16" t="s">
        <v>138</v>
      </c>
      <c r="BM159" s="237" t="s">
        <v>225</v>
      </c>
    </row>
    <row r="160" s="2" customFormat="1" ht="44.25" customHeight="1">
      <c r="A160" s="37"/>
      <c r="B160" s="38"/>
      <c r="C160" s="226" t="s">
        <v>226</v>
      </c>
      <c r="D160" s="226" t="s">
        <v>133</v>
      </c>
      <c r="E160" s="227" t="s">
        <v>227</v>
      </c>
      <c r="F160" s="228" t="s">
        <v>228</v>
      </c>
      <c r="G160" s="229" t="s">
        <v>155</v>
      </c>
      <c r="H160" s="230">
        <v>1</v>
      </c>
      <c r="I160" s="231"/>
      <c r="J160" s="232">
        <f>ROUND(I160*H160,2)</f>
        <v>0</v>
      </c>
      <c r="K160" s="228" t="s">
        <v>137</v>
      </c>
      <c r="L160" s="43"/>
      <c r="M160" s="233" t="s">
        <v>1</v>
      </c>
      <c r="N160" s="234" t="s">
        <v>43</v>
      </c>
      <c r="O160" s="90"/>
      <c r="P160" s="235">
        <f>O160*H160</f>
        <v>0</v>
      </c>
      <c r="Q160" s="235">
        <v>0</v>
      </c>
      <c r="R160" s="235">
        <f>Q160*H160</f>
        <v>0</v>
      </c>
      <c r="S160" s="235">
        <v>0</v>
      </c>
      <c r="T160" s="236">
        <f>S160*H160</f>
        <v>0</v>
      </c>
      <c r="U160" s="37"/>
      <c r="V160" s="37"/>
      <c r="W160" s="37"/>
      <c r="X160" s="37"/>
      <c r="Y160" s="37"/>
      <c r="Z160" s="37"/>
      <c r="AA160" s="37"/>
      <c r="AB160" s="37"/>
      <c r="AC160" s="37"/>
      <c r="AD160" s="37"/>
      <c r="AE160" s="37"/>
      <c r="AR160" s="237" t="s">
        <v>138</v>
      </c>
      <c r="AT160" s="237" t="s">
        <v>133</v>
      </c>
      <c r="AU160" s="237" t="s">
        <v>87</v>
      </c>
      <c r="AY160" s="16" t="s">
        <v>131</v>
      </c>
      <c r="BE160" s="238">
        <f>IF(N160="základní",J160,0)</f>
        <v>0</v>
      </c>
      <c r="BF160" s="238">
        <f>IF(N160="snížená",J160,0)</f>
        <v>0</v>
      </c>
      <c r="BG160" s="238">
        <f>IF(N160="zákl. přenesená",J160,0)</f>
        <v>0</v>
      </c>
      <c r="BH160" s="238">
        <f>IF(N160="sníž. přenesená",J160,0)</f>
        <v>0</v>
      </c>
      <c r="BI160" s="238">
        <f>IF(N160="nulová",J160,0)</f>
        <v>0</v>
      </c>
      <c r="BJ160" s="16" t="s">
        <v>85</v>
      </c>
      <c r="BK160" s="238">
        <f>ROUND(I160*H160,2)</f>
        <v>0</v>
      </c>
      <c r="BL160" s="16" t="s">
        <v>138</v>
      </c>
      <c r="BM160" s="237" t="s">
        <v>229</v>
      </c>
    </row>
    <row r="161" s="2" customFormat="1" ht="44.25" customHeight="1">
      <c r="A161" s="37"/>
      <c r="B161" s="38"/>
      <c r="C161" s="226" t="s">
        <v>7</v>
      </c>
      <c r="D161" s="226" t="s">
        <v>133</v>
      </c>
      <c r="E161" s="227" t="s">
        <v>230</v>
      </c>
      <c r="F161" s="228" t="s">
        <v>231</v>
      </c>
      <c r="G161" s="229" t="s">
        <v>155</v>
      </c>
      <c r="H161" s="230">
        <v>9</v>
      </c>
      <c r="I161" s="231"/>
      <c r="J161" s="232">
        <f>ROUND(I161*H161,2)</f>
        <v>0</v>
      </c>
      <c r="K161" s="228" t="s">
        <v>137</v>
      </c>
      <c r="L161" s="43"/>
      <c r="M161" s="233" t="s">
        <v>1</v>
      </c>
      <c r="N161" s="234" t="s">
        <v>43</v>
      </c>
      <c r="O161" s="90"/>
      <c r="P161" s="235">
        <f>O161*H161</f>
        <v>0</v>
      </c>
      <c r="Q161" s="235">
        <v>0</v>
      </c>
      <c r="R161" s="235">
        <f>Q161*H161</f>
        <v>0</v>
      </c>
      <c r="S161" s="235">
        <v>0</v>
      </c>
      <c r="T161" s="236">
        <f>S161*H161</f>
        <v>0</v>
      </c>
      <c r="U161" s="37"/>
      <c r="V161" s="37"/>
      <c r="W161" s="37"/>
      <c r="X161" s="37"/>
      <c r="Y161" s="37"/>
      <c r="Z161" s="37"/>
      <c r="AA161" s="37"/>
      <c r="AB161" s="37"/>
      <c r="AC161" s="37"/>
      <c r="AD161" s="37"/>
      <c r="AE161" s="37"/>
      <c r="AR161" s="237" t="s">
        <v>138</v>
      </c>
      <c r="AT161" s="237" t="s">
        <v>133</v>
      </c>
      <c r="AU161" s="237" t="s">
        <v>87</v>
      </c>
      <c r="AY161" s="16" t="s">
        <v>131</v>
      </c>
      <c r="BE161" s="238">
        <f>IF(N161="základní",J161,0)</f>
        <v>0</v>
      </c>
      <c r="BF161" s="238">
        <f>IF(N161="snížená",J161,0)</f>
        <v>0</v>
      </c>
      <c r="BG161" s="238">
        <f>IF(N161="zákl. přenesená",J161,0)</f>
        <v>0</v>
      </c>
      <c r="BH161" s="238">
        <f>IF(N161="sníž. přenesená",J161,0)</f>
        <v>0</v>
      </c>
      <c r="BI161" s="238">
        <f>IF(N161="nulová",J161,0)</f>
        <v>0</v>
      </c>
      <c r="BJ161" s="16" t="s">
        <v>85</v>
      </c>
      <c r="BK161" s="238">
        <f>ROUND(I161*H161,2)</f>
        <v>0</v>
      </c>
      <c r="BL161" s="16" t="s">
        <v>138</v>
      </c>
      <c r="BM161" s="237" t="s">
        <v>232</v>
      </c>
    </row>
    <row r="162" s="2" customFormat="1" ht="44.25" customHeight="1">
      <c r="A162" s="37"/>
      <c r="B162" s="38"/>
      <c r="C162" s="226" t="s">
        <v>233</v>
      </c>
      <c r="D162" s="226" t="s">
        <v>133</v>
      </c>
      <c r="E162" s="227" t="s">
        <v>234</v>
      </c>
      <c r="F162" s="228" t="s">
        <v>235</v>
      </c>
      <c r="G162" s="229" t="s">
        <v>155</v>
      </c>
      <c r="H162" s="230">
        <v>5</v>
      </c>
      <c r="I162" s="231"/>
      <c r="J162" s="232">
        <f>ROUND(I162*H162,2)</f>
        <v>0</v>
      </c>
      <c r="K162" s="228" t="s">
        <v>137</v>
      </c>
      <c r="L162" s="43"/>
      <c r="M162" s="233" t="s">
        <v>1</v>
      </c>
      <c r="N162" s="234" t="s">
        <v>43</v>
      </c>
      <c r="O162" s="90"/>
      <c r="P162" s="235">
        <f>O162*H162</f>
        <v>0</v>
      </c>
      <c r="Q162" s="235">
        <v>0</v>
      </c>
      <c r="R162" s="235">
        <f>Q162*H162</f>
        <v>0</v>
      </c>
      <c r="S162" s="235">
        <v>0</v>
      </c>
      <c r="T162" s="236">
        <f>S162*H162</f>
        <v>0</v>
      </c>
      <c r="U162" s="37"/>
      <c r="V162" s="37"/>
      <c r="W162" s="37"/>
      <c r="X162" s="37"/>
      <c r="Y162" s="37"/>
      <c r="Z162" s="37"/>
      <c r="AA162" s="37"/>
      <c r="AB162" s="37"/>
      <c r="AC162" s="37"/>
      <c r="AD162" s="37"/>
      <c r="AE162" s="37"/>
      <c r="AR162" s="237" t="s">
        <v>138</v>
      </c>
      <c r="AT162" s="237" t="s">
        <v>133</v>
      </c>
      <c r="AU162" s="237" t="s">
        <v>87</v>
      </c>
      <c r="AY162" s="16" t="s">
        <v>131</v>
      </c>
      <c r="BE162" s="238">
        <f>IF(N162="základní",J162,0)</f>
        <v>0</v>
      </c>
      <c r="BF162" s="238">
        <f>IF(N162="snížená",J162,0)</f>
        <v>0</v>
      </c>
      <c r="BG162" s="238">
        <f>IF(N162="zákl. přenesená",J162,0)</f>
        <v>0</v>
      </c>
      <c r="BH162" s="238">
        <f>IF(N162="sníž. přenesená",J162,0)</f>
        <v>0</v>
      </c>
      <c r="BI162" s="238">
        <f>IF(N162="nulová",J162,0)</f>
        <v>0</v>
      </c>
      <c r="BJ162" s="16" t="s">
        <v>85</v>
      </c>
      <c r="BK162" s="238">
        <f>ROUND(I162*H162,2)</f>
        <v>0</v>
      </c>
      <c r="BL162" s="16" t="s">
        <v>138</v>
      </c>
      <c r="BM162" s="237" t="s">
        <v>236</v>
      </c>
    </row>
    <row r="163" s="2" customFormat="1" ht="44.25" customHeight="1">
      <c r="A163" s="37"/>
      <c r="B163" s="38"/>
      <c r="C163" s="226" t="s">
        <v>237</v>
      </c>
      <c r="D163" s="226" t="s">
        <v>133</v>
      </c>
      <c r="E163" s="227" t="s">
        <v>238</v>
      </c>
      <c r="F163" s="228" t="s">
        <v>239</v>
      </c>
      <c r="G163" s="229" t="s">
        <v>155</v>
      </c>
      <c r="H163" s="230">
        <v>5</v>
      </c>
      <c r="I163" s="231"/>
      <c r="J163" s="232">
        <f>ROUND(I163*H163,2)</f>
        <v>0</v>
      </c>
      <c r="K163" s="228" t="s">
        <v>137</v>
      </c>
      <c r="L163" s="43"/>
      <c r="M163" s="233" t="s">
        <v>1</v>
      </c>
      <c r="N163" s="234" t="s">
        <v>43</v>
      </c>
      <c r="O163" s="90"/>
      <c r="P163" s="235">
        <f>O163*H163</f>
        <v>0</v>
      </c>
      <c r="Q163" s="235">
        <v>0</v>
      </c>
      <c r="R163" s="235">
        <f>Q163*H163</f>
        <v>0</v>
      </c>
      <c r="S163" s="235">
        <v>0</v>
      </c>
      <c r="T163" s="236">
        <f>S163*H163</f>
        <v>0</v>
      </c>
      <c r="U163" s="37"/>
      <c r="V163" s="37"/>
      <c r="W163" s="37"/>
      <c r="X163" s="37"/>
      <c r="Y163" s="37"/>
      <c r="Z163" s="37"/>
      <c r="AA163" s="37"/>
      <c r="AB163" s="37"/>
      <c r="AC163" s="37"/>
      <c r="AD163" s="37"/>
      <c r="AE163" s="37"/>
      <c r="AR163" s="237" t="s">
        <v>138</v>
      </c>
      <c r="AT163" s="237" t="s">
        <v>133</v>
      </c>
      <c r="AU163" s="237" t="s">
        <v>87</v>
      </c>
      <c r="AY163" s="16" t="s">
        <v>131</v>
      </c>
      <c r="BE163" s="238">
        <f>IF(N163="základní",J163,0)</f>
        <v>0</v>
      </c>
      <c r="BF163" s="238">
        <f>IF(N163="snížená",J163,0)</f>
        <v>0</v>
      </c>
      <c r="BG163" s="238">
        <f>IF(N163="zákl. přenesená",J163,0)</f>
        <v>0</v>
      </c>
      <c r="BH163" s="238">
        <f>IF(N163="sníž. přenesená",J163,0)</f>
        <v>0</v>
      </c>
      <c r="BI163" s="238">
        <f>IF(N163="nulová",J163,0)</f>
        <v>0</v>
      </c>
      <c r="BJ163" s="16" t="s">
        <v>85</v>
      </c>
      <c r="BK163" s="238">
        <f>ROUND(I163*H163,2)</f>
        <v>0</v>
      </c>
      <c r="BL163" s="16" t="s">
        <v>138</v>
      </c>
      <c r="BM163" s="237" t="s">
        <v>240</v>
      </c>
    </row>
    <row r="164" s="2" customFormat="1" ht="44.25" customHeight="1">
      <c r="A164" s="37"/>
      <c r="B164" s="38"/>
      <c r="C164" s="226" t="s">
        <v>241</v>
      </c>
      <c r="D164" s="226" t="s">
        <v>133</v>
      </c>
      <c r="E164" s="227" t="s">
        <v>242</v>
      </c>
      <c r="F164" s="228" t="s">
        <v>243</v>
      </c>
      <c r="G164" s="229" t="s">
        <v>155</v>
      </c>
      <c r="H164" s="230">
        <v>8</v>
      </c>
      <c r="I164" s="231"/>
      <c r="J164" s="232">
        <f>ROUND(I164*H164,2)</f>
        <v>0</v>
      </c>
      <c r="K164" s="228" t="s">
        <v>137</v>
      </c>
      <c r="L164" s="43"/>
      <c r="M164" s="233" t="s">
        <v>1</v>
      </c>
      <c r="N164" s="234" t="s">
        <v>43</v>
      </c>
      <c r="O164" s="90"/>
      <c r="P164" s="235">
        <f>O164*H164</f>
        <v>0</v>
      </c>
      <c r="Q164" s="235">
        <v>0</v>
      </c>
      <c r="R164" s="235">
        <f>Q164*H164</f>
        <v>0</v>
      </c>
      <c r="S164" s="235">
        <v>0</v>
      </c>
      <c r="T164" s="236">
        <f>S164*H164</f>
        <v>0</v>
      </c>
      <c r="U164" s="37"/>
      <c r="V164" s="37"/>
      <c r="W164" s="37"/>
      <c r="X164" s="37"/>
      <c r="Y164" s="37"/>
      <c r="Z164" s="37"/>
      <c r="AA164" s="37"/>
      <c r="AB164" s="37"/>
      <c r="AC164" s="37"/>
      <c r="AD164" s="37"/>
      <c r="AE164" s="37"/>
      <c r="AR164" s="237" t="s">
        <v>138</v>
      </c>
      <c r="AT164" s="237" t="s">
        <v>133</v>
      </c>
      <c r="AU164" s="237" t="s">
        <v>87</v>
      </c>
      <c r="AY164" s="16" t="s">
        <v>131</v>
      </c>
      <c r="BE164" s="238">
        <f>IF(N164="základní",J164,0)</f>
        <v>0</v>
      </c>
      <c r="BF164" s="238">
        <f>IF(N164="snížená",J164,0)</f>
        <v>0</v>
      </c>
      <c r="BG164" s="238">
        <f>IF(N164="zákl. přenesená",J164,0)</f>
        <v>0</v>
      </c>
      <c r="BH164" s="238">
        <f>IF(N164="sníž. přenesená",J164,0)</f>
        <v>0</v>
      </c>
      <c r="BI164" s="238">
        <f>IF(N164="nulová",J164,0)</f>
        <v>0</v>
      </c>
      <c r="BJ164" s="16" t="s">
        <v>85</v>
      </c>
      <c r="BK164" s="238">
        <f>ROUND(I164*H164,2)</f>
        <v>0</v>
      </c>
      <c r="BL164" s="16" t="s">
        <v>138</v>
      </c>
      <c r="BM164" s="237" t="s">
        <v>244</v>
      </c>
    </row>
    <row r="165" s="2" customFormat="1" ht="44.25" customHeight="1">
      <c r="A165" s="37"/>
      <c r="B165" s="38"/>
      <c r="C165" s="226" t="s">
        <v>245</v>
      </c>
      <c r="D165" s="226" t="s">
        <v>133</v>
      </c>
      <c r="E165" s="227" t="s">
        <v>246</v>
      </c>
      <c r="F165" s="228" t="s">
        <v>247</v>
      </c>
      <c r="G165" s="229" t="s">
        <v>155</v>
      </c>
      <c r="H165" s="230">
        <v>2</v>
      </c>
      <c r="I165" s="231"/>
      <c r="J165" s="232">
        <f>ROUND(I165*H165,2)</f>
        <v>0</v>
      </c>
      <c r="K165" s="228" t="s">
        <v>137</v>
      </c>
      <c r="L165" s="43"/>
      <c r="M165" s="233" t="s">
        <v>1</v>
      </c>
      <c r="N165" s="234" t="s">
        <v>43</v>
      </c>
      <c r="O165" s="90"/>
      <c r="P165" s="235">
        <f>O165*H165</f>
        <v>0</v>
      </c>
      <c r="Q165" s="235">
        <v>0</v>
      </c>
      <c r="R165" s="235">
        <f>Q165*H165</f>
        <v>0</v>
      </c>
      <c r="S165" s="235">
        <v>0</v>
      </c>
      <c r="T165" s="236">
        <f>S165*H165</f>
        <v>0</v>
      </c>
      <c r="U165" s="37"/>
      <c r="V165" s="37"/>
      <c r="W165" s="37"/>
      <c r="X165" s="37"/>
      <c r="Y165" s="37"/>
      <c r="Z165" s="37"/>
      <c r="AA165" s="37"/>
      <c r="AB165" s="37"/>
      <c r="AC165" s="37"/>
      <c r="AD165" s="37"/>
      <c r="AE165" s="37"/>
      <c r="AR165" s="237" t="s">
        <v>138</v>
      </c>
      <c r="AT165" s="237" t="s">
        <v>133</v>
      </c>
      <c r="AU165" s="237" t="s">
        <v>87</v>
      </c>
      <c r="AY165" s="16" t="s">
        <v>131</v>
      </c>
      <c r="BE165" s="238">
        <f>IF(N165="základní",J165,0)</f>
        <v>0</v>
      </c>
      <c r="BF165" s="238">
        <f>IF(N165="snížená",J165,0)</f>
        <v>0</v>
      </c>
      <c r="BG165" s="238">
        <f>IF(N165="zákl. přenesená",J165,0)</f>
        <v>0</v>
      </c>
      <c r="BH165" s="238">
        <f>IF(N165="sníž. přenesená",J165,0)</f>
        <v>0</v>
      </c>
      <c r="BI165" s="238">
        <f>IF(N165="nulová",J165,0)</f>
        <v>0</v>
      </c>
      <c r="BJ165" s="16" t="s">
        <v>85</v>
      </c>
      <c r="BK165" s="238">
        <f>ROUND(I165*H165,2)</f>
        <v>0</v>
      </c>
      <c r="BL165" s="16" t="s">
        <v>138</v>
      </c>
      <c r="BM165" s="237" t="s">
        <v>248</v>
      </c>
    </row>
    <row r="166" s="2" customFormat="1" ht="37.8" customHeight="1">
      <c r="A166" s="37"/>
      <c r="B166" s="38"/>
      <c r="C166" s="226" t="s">
        <v>249</v>
      </c>
      <c r="D166" s="226" t="s">
        <v>133</v>
      </c>
      <c r="E166" s="227" t="s">
        <v>250</v>
      </c>
      <c r="F166" s="228" t="s">
        <v>251</v>
      </c>
      <c r="G166" s="229" t="s">
        <v>155</v>
      </c>
      <c r="H166" s="230">
        <v>6</v>
      </c>
      <c r="I166" s="231"/>
      <c r="J166" s="232">
        <f>ROUND(I166*H166,2)</f>
        <v>0</v>
      </c>
      <c r="K166" s="228" t="s">
        <v>137</v>
      </c>
      <c r="L166" s="43"/>
      <c r="M166" s="233" t="s">
        <v>1</v>
      </c>
      <c r="N166" s="234" t="s">
        <v>43</v>
      </c>
      <c r="O166" s="90"/>
      <c r="P166" s="235">
        <f>O166*H166</f>
        <v>0</v>
      </c>
      <c r="Q166" s="235">
        <v>0</v>
      </c>
      <c r="R166" s="235">
        <f>Q166*H166</f>
        <v>0</v>
      </c>
      <c r="S166" s="235">
        <v>0</v>
      </c>
      <c r="T166" s="236">
        <f>S166*H166</f>
        <v>0</v>
      </c>
      <c r="U166" s="37"/>
      <c r="V166" s="37"/>
      <c r="W166" s="37"/>
      <c r="X166" s="37"/>
      <c r="Y166" s="37"/>
      <c r="Z166" s="37"/>
      <c r="AA166" s="37"/>
      <c r="AB166" s="37"/>
      <c r="AC166" s="37"/>
      <c r="AD166" s="37"/>
      <c r="AE166" s="37"/>
      <c r="AR166" s="237" t="s">
        <v>138</v>
      </c>
      <c r="AT166" s="237" t="s">
        <v>133</v>
      </c>
      <c r="AU166" s="237" t="s">
        <v>87</v>
      </c>
      <c r="AY166" s="16" t="s">
        <v>131</v>
      </c>
      <c r="BE166" s="238">
        <f>IF(N166="základní",J166,0)</f>
        <v>0</v>
      </c>
      <c r="BF166" s="238">
        <f>IF(N166="snížená",J166,0)</f>
        <v>0</v>
      </c>
      <c r="BG166" s="238">
        <f>IF(N166="zákl. přenesená",J166,0)</f>
        <v>0</v>
      </c>
      <c r="BH166" s="238">
        <f>IF(N166="sníž. přenesená",J166,0)</f>
        <v>0</v>
      </c>
      <c r="BI166" s="238">
        <f>IF(N166="nulová",J166,0)</f>
        <v>0</v>
      </c>
      <c r="BJ166" s="16" t="s">
        <v>85</v>
      </c>
      <c r="BK166" s="238">
        <f>ROUND(I166*H166,2)</f>
        <v>0</v>
      </c>
      <c r="BL166" s="16" t="s">
        <v>138</v>
      </c>
      <c r="BM166" s="237" t="s">
        <v>252</v>
      </c>
    </row>
    <row r="167" s="2" customFormat="1" ht="37.8" customHeight="1">
      <c r="A167" s="37"/>
      <c r="B167" s="38"/>
      <c r="C167" s="226" t="s">
        <v>253</v>
      </c>
      <c r="D167" s="226" t="s">
        <v>133</v>
      </c>
      <c r="E167" s="227" t="s">
        <v>254</v>
      </c>
      <c r="F167" s="228" t="s">
        <v>255</v>
      </c>
      <c r="G167" s="229" t="s">
        <v>155</v>
      </c>
      <c r="H167" s="230">
        <v>13</v>
      </c>
      <c r="I167" s="231"/>
      <c r="J167" s="232">
        <f>ROUND(I167*H167,2)</f>
        <v>0</v>
      </c>
      <c r="K167" s="228" t="s">
        <v>137</v>
      </c>
      <c r="L167" s="43"/>
      <c r="M167" s="233" t="s">
        <v>1</v>
      </c>
      <c r="N167" s="234" t="s">
        <v>43</v>
      </c>
      <c r="O167" s="90"/>
      <c r="P167" s="235">
        <f>O167*H167</f>
        <v>0</v>
      </c>
      <c r="Q167" s="235">
        <v>0</v>
      </c>
      <c r="R167" s="235">
        <f>Q167*H167</f>
        <v>0</v>
      </c>
      <c r="S167" s="235">
        <v>0</v>
      </c>
      <c r="T167" s="236">
        <f>S167*H167</f>
        <v>0</v>
      </c>
      <c r="U167" s="37"/>
      <c r="V167" s="37"/>
      <c r="W167" s="37"/>
      <c r="X167" s="37"/>
      <c r="Y167" s="37"/>
      <c r="Z167" s="37"/>
      <c r="AA167" s="37"/>
      <c r="AB167" s="37"/>
      <c r="AC167" s="37"/>
      <c r="AD167" s="37"/>
      <c r="AE167" s="37"/>
      <c r="AR167" s="237" t="s">
        <v>138</v>
      </c>
      <c r="AT167" s="237" t="s">
        <v>133</v>
      </c>
      <c r="AU167" s="237" t="s">
        <v>87</v>
      </c>
      <c r="AY167" s="16" t="s">
        <v>131</v>
      </c>
      <c r="BE167" s="238">
        <f>IF(N167="základní",J167,0)</f>
        <v>0</v>
      </c>
      <c r="BF167" s="238">
        <f>IF(N167="snížená",J167,0)</f>
        <v>0</v>
      </c>
      <c r="BG167" s="238">
        <f>IF(N167="zákl. přenesená",J167,0)</f>
        <v>0</v>
      </c>
      <c r="BH167" s="238">
        <f>IF(N167="sníž. přenesená",J167,0)</f>
        <v>0</v>
      </c>
      <c r="BI167" s="238">
        <f>IF(N167="nulová",J167,0)</f>
        <v>0</v>
      </c>
      <c r="BJ167" s="16" t="s">
        <v>85</v>
      </c>
      <c r="BK167" s="238">
        <f>ROUND(I167*H167,2)</f>
        <v>0</v>
      </c>
      <c r="BL167" s="16" t="s">
        <v>138</v>
      </c>
      <c r="BM167" s="237" t="s">
        <v>256</v>
      </c>
    </row>
    <row r="168" s="2" customFormat="1" ht="37.8" customHeight="1">
      <c r="A168" s="37"/>
      <c r="B168" s="38"/>
      <c r="C168" s="226" t="s">
        <v>257</v>
      </c>
      <c r="D168" s="226" t="s">
        <v>133</v>
      </c>
      <c r="E168" s="227" t="s">
        <v>258</v>
      </c>
      <c r="F168" s="228" t="s">
        <v>259</v>
      </c>
      <c r="G168" s="229" t="s">
        <v>155</v>
      </c>
      <c r="H168" s="230">
        <v>6</v>
      </c>
      <c r="I168" s="231"/>
      <c r="J168" s="232">
        <f>ROUND(I168*H168,2)</f>
        <v>0</v>
      </c>
      <c r="K168" s="228" t="s">
        <v>137</v>
      </c>
      <c r="L168" s="43"/>
      <c r="M168" s="233" t="s">
        <v>1</v>
      </c>
      <c r="N168" s="234" t="s">
        <v>43</v>
      </c>
      <c r="O168" s="90"/>
      <c r="P168" s="235">
        <f>O168*H168</f>
        <v>0</v>
      </c>
      <c r="Q168" s="235">
        <v>0</v>
      </c>
      <c r="R168" s="235">
        <f>Q168*H168</f>
        <v>0</v>
      </c>
      <c r="S168" s="235">
        <v>0</v>
      </c>
      <c r="T168" s="236">
        <f>S168*H168</f>
        <v>0</v>
      </c>
      <c r="U168" s="37"/>
      <c r="V168" s="37"/>
      <c r="W168" s="37"/>
      <c r="X168" s="37"/>
      <c r="Y168" s="37"/>
      <c r="Z168" s="37"/>
      <c r="AA168" s="37"/>
      <c r="AB168" s="37"/>
      <c r="AC168" s="37"/>
      <c r="AD168" s="37"/>
      <c r="AE168" s="37"/>
      <c r="AR168" s="237" t="s">
        <v>138</v>
      </c>
      <c r="AT168" s="237" t="s">
        <v>133</v>
      </c>
      <c r="AU168" s="237" t="s">
        <v>87</v>
      </c>
      <c r="AY168" s="16" t="s">
        <v>131</v>
      </c>
      <c r="BE168" s="238">
        <f>IF(N168="základní",J168,0)</f>
        <v>0</v>
      </c>
      <c r="BF168" s="238">
        <f>IF(N168="snížená",J168,0)</f>
        <v>0</v>
      </c>
      <c r="BG168" s="238">
        <f>IF(N168="zákl. přenesená",J168,0)</f>
        <v>0</v>
      </c>
      <c r="BH168" s="238">
        <f>IF(N168="sníž. přenesená",J168,0)</f>
        <v>0</v>
      </c>
      <c r="BI168" s="238">
        <f>IF(N168="nulová",J168,0)</f>
        <v>0</v>
      </c>
      <c r="BJ168" s="16" t="s">
        <v>85</v>
      </c>
      <c r="BK168" s="238">
        <f>ROUND(I168*H168,2)</f>
        <v>0</v>
      </c>
      <c r="BL168" s="16" t="s">
        <v>138</v>
      </c>
      <c r="BM168" s="237" t="s">
        <v>260</v>
      </c>
    </row>
    <row r="169" s="2" customFormat="1" ht="37.8" customHeight="1">
      <c r="A169" s="37"/>
      <c r="B169" s="38"/>
      <c r="C169" s="226" t="s">
        <v>261</v>
      </c>
      <c r="D169" s="226" t="s">
        <v>133</v>
      </c>
      <c r="E169" s="227" t="s">
        <v>262</v>
      </c>
      <c r="F169" s="228" t="s">
        <v>263</v>
      </c>
      <c r="G169" s="229" t="s">
        <v>155</v>
      </c>
      <c r="H169" s="230">
        <v>2</v>
      </c>
      <c r="I169" s="231"/>
      <c r="J169" s="232">
        <f>ROUND(I169*H169,2)</f>
        <v>0</v>
      </c>
      <c r="K169" s="228" t="s">
        <v>137</v>
      </c>
      <c r="L169" s="43"/>
      <c r="M169" s="233" t="s">
        <v>1</v>
      </c>
      <c r="N169" s="234" t="s">
        <v>43</v>
      </c>
      <c r="O169" s="90"/>
      <c r="P169" s="235">
        <f>O169*H169</f>
        <v>0</v>
      </c>
      <c r="Q169" s="235">
        <v>0</v>
      </c>
      <c r="R169" s="235">
        <f>Q169*H169</f>
        <v>0</v>
      </c>
      <c r="S169" s="235">
        <v>0</v>
      </c>
      <c r="T169" s="236">
        <f>S169*H169</f>
        <v>0</v>
      </c>
      <c r="U169" s="37"/>
      <c r="V169" s="37"/>
      <c r="W169" s="37"/>
      <c r="X169" s="37"/>
      <c r="Y169" s="37"/>
      <c r="Z169" s="37"/>
      <c r="AA169" s="37"/>
      <c r="AB169" s="37"/>
      <c r="AC169" s="37"/>
      <c r="AD169" s="37"/>
      <c r="AE169" s="37"/>
      <c r="AR169" s="237" t="s">
        <v>138</v>
      </c>
      <c r="AT169" s="237" t="s">
        <v>133</v>
      </c>
      <c r="AU169" s="237" t="s">
        <v>87</v>
      </c>
      <c r="AY169" s="16" t="s">
        <v>131</v>
      </c>
      <c r="BE169" s="238">
        <f>IF(N169="základní",J169,0)</f>
        <v>0</v>
      </c>
      <c r="BF169" s="238">
        <f>IF(N169="snížená",J169,0)</f>
        <v>0</v>
      </c>
      <c r="BG169" s="238">
        <f>IF(N169="zákl. přenesená",J169,0)</f>
        <v>0</v>
      </c>
      <c r="BH169" s="238">
        <f>IF(N169="sníž. přenesená",J169,0)</f>
        <v>0</v>
      </c>
      <c r="BI169" s="238">
        <f>IF(N169="nulová",J169,0)</f>
        <v>0</v>
      </c>
      <c r="BJ169" s="16" t="s">
        <v>85</v>
      </c>
      <c r="BK169" s="238">
        <f>ROUND(I169*H169,2)</f>
        <v>0</v>
      </c>
      <c r="BL169" s="16" t="s">
        <v>138</v>
      </c>
      <c r="BM169" s="237" t="s">
        <v>264</v>
      </c>
    </row>
    <row r="170" s="2" customFormat="1" ht="62.7" customHeight="1">
      <c r="A170" s="37"/>
      <c r="B170" s="38"/>
      <c r="C170" s="226" t="s">
        <v>265</v>
      </c>
      <c r="D170" s="226" t="s">
        <v>133</v>
      </c>
      <c r="E170" s="227" t="s">
        <v>266</v>
      </c>
      <c r="F170" s="228" t="s">
        <v>267</v>
      </c>
      <c r="G170" s="229" t="s">
        <v>155</v>
      </c>
      <c r="H170" s="230">
        <v>10</v>
      </c>
      <c r="I170" s="231"/>
      <c r="J170" s="232">
        <f>ROUND(I170*H170,2)</f>
        <v>0</v>
      </c>
      <c r="K170" s="228" t="s">
        <v>137</v>
      </c>
      <c r="L170" s="43"/>
      <c r="M170" s="233" t="s">
        <v>1</v>
      </c>
      <c r="N170" s="234" t="s">
        <v>43</v>
      </c>
      <c r="O170" s="90"/>
      <c r="P170" s="235">
        <f>O170*H170</f>
        <v>0</v>
      </c>
      <c r="Q170" s="235">
        <v>0</v>
      </c>
      <c r="R170" s="235">
        <f>Q170*H170</f>
        <v>0</v>
      </c>
      <c r="S170" s="235">
        <v>0</v>
      </c>
      <c r="T170" s="236">
        <f>S170*H170</f>
        <v>0</v>
      </c>
      <c r="U170" s="37"/>
      <c r="V170" s="37"/>
      <c r="W170" s="37"/>
      <c r="X170" s="37"/>
      <c r="Y170" s="37"/>
      <c r="Z170" s="37"/>
      <c r="AA170" s="37"/>
      <c r="AB170" s="37"/>
      <c r="AC170" s="37"/>
      <c r="AD170" s="37"/>
      <c r="AE170" s="37"/>
      <c r="AR170" s="237" t="s">
        <v>138</v>
      </c>
      <c r="AT170" s="237" t="s">
        <v>133</v>
      </c>
      <c r="AU170" s="237" t="s">
        <v>87</v>
      </c>
      <c r="AY170" s="16" t="s">
        <v>131</v>
      </c>
      <c r="BE170" s="238">
        <f>IF(N170="základní",J170,0)</f>
        <v>0</v>
      </c>
      <c r="BF170" s="238">
        <f>IF(N170="snížená",J170,0)</f>
        <v>0</v>
      </c>
      <c r="BG170" s="238">
        <f>IF(N170="zákl. přenesená",J170,0)</f>
        <v>0</v>
      </c>
      <c r="BH170" s="238">
        <f>IF(N170="sníž. přenesená",J170,0)</f>
        <v>0</v>
      </c>
      <c r="BI170" s="238">
        <f>IF(N170="nulová",J170,0)</f>
        <v>0</v>
      </c>
      <c r="BJ170" s="16" t="s">
        <v>85</v>
      </c>
      <c r="BK170" s="238">
        <f>ROUND(I170*H170,2)</f>
        <v>0</v>
      </c>
      <c r="BL170" s="16" t="s">
        <v>138</v>
      </c>
      <c r="BM170" s="237" t="s">
        <v>268</v>
      </c>
    </row>
    <row r="171" s="13" customFormat="1">
      <c r="A171" s="13"/>
      <c r="B171" s="244"/>
      <c r="C171" s="245"/>
      <c r="D171" s="239" t="s">
        <v>142</v>
      </c>
      <c r="E171" s="246" t="s">
        <v>1</v>
      </c>
      <c r="F171" s="247" t="s">
        <v>269</v>
      </c>
      <c r="G171" s="245"/>
      <c r="H171" s="248">
        <v>10</v>
      </c>
      <c r="I171" s="249"/>
      <c r="J171" s="245"/>
      <c r="K171" s="245"/>
      <c r="L171" s="250"/>
      <c r="M171" s="251"/>
      <c r="N171" s="252"/>
      <c r="O171" s="252"/>
      <c r="P171" s="252"/>
      <c r="Q171" s="252"/>
      <c r="R171" s="252"/>
      <c r="S171" s="252"/>
      <c r="T171" s="253"/>
      <c r="U171" s="13"/>
      <c r="V171" s="13"/>
      <c r="W171" s="13"/>
      <c r="X171" s="13"/>
      <c r="Y171" s="13"/>
      <c r="Z171" s="13"/>
      <c r="AA171" s="13"/>
      <c r="AB171" s="13"/>
      <c r="AC171" s="13"/>
      <c r="AD171" s="13"/>
      <c r="AE171" s="13"/>
      <c r="AT171" s="254" t="s">
        <v>142</v>
      </c>
      <c r="AU171" s="254" t="s">
        <v>87</v>
      </c>
      <c r="AV171" s="13" t="s">
        <v>87</v>
      </c>
      <c r="AW171" s="13" t="s">
        <v>32</v>
      </c>
      <c r="AX171" s="13" t="s">
        <v>85</v>
      </c>
      <c r="AY171" s="254" t="s">
        <v>131</v>
      </c>
    </row>
    <row r="172" s="2" customFormat="1" ht="62.7" customHeight="1">
      <c r="A172" s="37"/>
      <c r="B172" s="38"/>
      <c r="C172" s="226" t="s">
        <v>270</v>
      </c>
      <c r="D172" s="226" t="s">
        <v>133</v>
      </c>
      <c r="E172" s="227" t="s">
        <v>271</v>
      </c>
      <c r="F172" s="228" t="s">
        <v>272</v>
      </c>
      <c r="G172" s="229" t="s">
        <v>155</v>
      </c>
      <c r="H172" s="230">
        <v>90</v>
      </c>
      <c r="I172" s="231"/>
      <c r="J172" s="232">
        <f>ROUND(I172*H172,2)</f>
        <v>0</v>
      </c>
      <c r="K172" s="228" t="s">
        <v>137</v>
      </c>
      <c r="L172" s="43"/>
      <c r="M172" s="233" t="s">
        <v>1</v>
      </c>
      <c r="N172" s="234" t="s">
        <v>43</v>
      </c>
      <c r="O172" s="90"/>
      <c r="P172" s="235">
        <f>O172*H172</f>
        <v>0</v>
      </c>
      <c r="Q172" s="235">
        <v>0</v>
      </c>
      <c r="R172" s="235">
        <f>Q172*H172</f>
        <v>0</v>
      </c>
      <c r="S172" s="235">
        <v>0</v>
      </c>
      <c r="T172" s="236">
        <f>S172*H172</f>
        <v>0</v>
      </c>
      <c r="U172" s="37"/>
      <c r="V172" s="37"/>
      <c r="W172" s="37"/>
      <c r="X172" s="37"/>
      <c r="Y172" s="37"/>
      <c r="Z172" s="37"/>
      <c r="AA172" s="37"/>
      <c r="AB172" s="37"/>
      <c r="AC172" s="37"/>
      <c r="AD172" s="37"/>
      <c r="AE172" s="37"/>
      <c r="AR172" s="237" t="s">
        <v>138</v>
      </c>
      <c r="AT172" s="237" t="s">
        <v>133</v>
      </c>
      <c r="AU172" s="237" t="s">
        <v>87</v>
      </c>
      <c r="AY172" s="16" t="s">
        <v>131</v>
      </c>
      <c r="BE172" s="238">
        <f>IF(N172="základní",J172,0)</f>
        <v>0</v>
      </c>
      <c r="BF172" s="238">
        <f>IF(N172="snížená",J172,0)</f>
        <v>0</v>
      </c>
      <c r="BG172" s="238">
        <f>IF(N172="zákl. přenesená",J172,0)</f>
        <v>0</v>
      </c>
      <c r="BH172" s="238">
        <f>IF(N172="sníž. přenesená",J172,0)</f>
        <v>0</v>
      </c>
      <c r="BI172" s="238">
        <f>IF(N172="nulová",J172,0)</f>
        <v>0</v>
      </c>
      <c r="BJ172" s="16" t="s">
        <v>85</v>
      </c>
      <c r="BK172" s="238">
        <f>ROUND(I172*H172,2)</f>
        <v>0</v>
      </c>
      <c r="BL172" s="16" t="s">
        <v>138</v>
      </c>
      <c r="BM172" s="237" t="s">
        <v>273</v>
      </c>
    </row>
    <row r="173" s="13" customFormat="1">
      <c r="A173" s="13"/>
      <c r="B173" s="244"/>
      <c r="C173" s="245"/>
      <c r="D173" s="239" t="s">
        <v>142</v>
      </c>
      <c r="E173" s="246" t="s">
        <v>1</v>
      </c>
      <c r="F173" s="247" t="s">
        <v>274</v>
      </c>
      <c r="G173" s="245"/>
      <c r="H173" s="248">
        <v>90</v>
      </c>
      <c r="I173" s="249"/>
      <c r="J173" s="245"/>
      <c r="K173" s="245"/>
      <c r="L173" s="250"/>
      <c r="M173" s="251"/>
      <c r="N173" s="252"/>
      <c r="O173" s="252"/>
      <c r="P173" s="252"/>
      <c r="Q173" s="252"/>
      <c r="R173" s="252"/>
      <c r="S173" s="252"/>
      <c r="T173" s="253"/>
      <c r="U173" s="13"/>
      <c r="V173" s="13"/>
      <c r="W173" s="13"/>
      <c r="X173" s="13"/>
      <c r="Y173" s="13"/>
      <c r="Z173" s="13"/>
      <c r="AA173" s="13"/>
      <c r="AB173" s="13"/>
      <c r="AC173" s="13"/>
      <c r="AD173" s="13"/>
      <c r="AE173" s="13"/>
      <c r="AT173" s="254" t="s">
        <v>142</v>
      </c>
      <c r="AU173" s="254" t="s">
        <v>87</v>
      </c>
      <c r="AV173" s="13" t="s">
        <v>87</v>
      </c>
      <c r="AW173" s="13" t="s">
        <v>32</v>
      </c>
      <c r="AX173" s="13" t="s">
        <v>85</v>
      </c>
      <c r="AY173" s="254" t="s">
        <v>131</v>
      </c>
    </row>
    <row r="174" s="2" customFormat="1" ht="62.7" customHeight="1">
      <c r="A174" s="37"/>
      <c r="B174" s="38"/>
      <c r="C174" s="226" t="s">
        <v>275</v>
      </c>
      <c r="D174" s="226" t="s">
        <v>133</v>
      </c>
      <c r="E174" s="227" t="s">
        <v>276</v>
      </c>
      <c r="F174" s="228" t="s">
        <v>277</v>
      </c>
      <c r="G174" s="229" t="s">
        <v>155</v>
      </c>
      <c r="H174" s="230">
        <v>50</v>
      </c>
      <c r="I174" s="231"/>
      <c r="J174" s="232">
        <f>ROUND(I174*H174,2)</f>
        <v>0</v>
      </c>
      <c r="K174" s="228" t="s">
        <v>137</v>
      </c>
      <c r="L174" s="43"/>
      <c r="M174" s="233" t="s">
        <v>1</v>
      </c>
      <c r="N174" s="234" t="s">
        <v>43</v>
      </c>
      <c r="O174" s="90"/>
      <c r="P174" s="235">
        <f>O174*H174</f>
        <v>0</v>
      </c>
      <c r="Q174" s="235">
        <v>0</v>
      </c>
      <c r="R174" s="235">
        <f>Q174*H174</f>
        <v>0</v>
      </c>
      <c r="S174" s="235">
        <v>0</v>
      </c>
      <c r="T174" s="236">
        <f>S174*H174</f>
        <v>0</v>
      </c>
      <c r="U174" s="37"/>
      <c r="V174" s="37"/>
      <c r="W174" s="37"/>
      <c r="X174" s="37"/>
      <c r="Y174" s="37"/>
      <c r="Z174" s="37"/>
      <c r="AA174" s="37"/>
      <c r="AB174" s="37"/>
      <c r="AC174" s="37"/>
      <c r="AD174" s="37"/>
      <c r="AE174" s="37"/>
      <c r="AR174" s="237" t="s">
        <v>138</v>
      </c>
      <c r="AT174" s="237" t="s">
        <v>133</v>
      </c>
      <c r="AU174" s="237" t="s">
        <v>87</v>
      </c>
      <c r="AY174" s="16" t="s">
        <v>131</v>
      </c>
      <c r="BE174" s="238">
        <f>IF(N174="základní",J174,0)</f>
        <v>0</v>
      </c>
      <c r="BF174" s="238">
        <f>IF(N174="snížená",J174,0)</f>
        <v>0</v>
      </c>
      <c r="BG174" s="238">
        <f>IF(N174="zákl. přenesená",J174,0)</f>
        <v>0</v>
      </c>
      <c r="BH174" s="238">
        <f>IF(N174="sníž. přenesená",J174,0)</f>
        <v>0</v>
      </c>
      <c r="BI174" s="238">
        <f>IF(N174="nulová",J174,0)</f>
        <v>0</v>
      </c>
      <c r="BJ174" s="16" t="s">
        <v>85</v>
      </c>
      <c r="BK174" s="238">
        <f>ROUND(I174*H174,2)</f>
        <v>0</v>
      </c>
      <c r="BL174" s="16" t="s">
        <v>138</v>
      </c>
      <c r="BM174" s="237" t="s">
        <v>278</v>
      </c>
    </row>
    <row r="175" s="13" customFormat="1">
      <c r="A175" s="13"/>
      <c r="B175" s="244"/>
      <c r="C175" s="245"/>
      <c r="D175" s="239" t="s">
        <v>142</v>
      </c>
      <c r="E175" s="246" t="s">
        <v>1</v>
      </c>
      <c r="F175" s="247" t="s">
        <v>279</v>
      </c>
      <c r="G175" s="245"/>
      <c r="H175" s="248">
        <v>50</v>
      </c>
      <c r="I175" s="249"/>
      <c r="J175" s="245"/>
      <c r="K175" s="245"/>
      <c r="L175" s="250"/>
      <c r="M175" s="251"/>
      <c r="N175" s="252"/>
      <c r="O175" s="252"/>
      <c r="P175" s="252"/>
      <c r="Q175" s="252"/>
      <c r="R175" s="252"/>
      <c r="S175" s="252"/>
      <c r="T175" s="253"/>
      <c r="U175" s="13"/>
      <c r="V175" s="13"/>
      <c r="W175" s="13"/>
      <c r="X175" s="13"/>
      <c r="Y175" s="13"/>
      <c r="Z175" s="13"/>
      <c r="AA175" s="13"/>
      <c r="AB175" s="13"/>
      <c r="AC175" s="13"/>
      <c r="AD175" s="13"/>
      <c r="AE175" s="13"/>
      <c r="AT175" s="254" t="s">
        <v>142</v>
      </c>
      <c r="AU175" s="254" t="s">
        <v>87</v>
      </c>
      <c r="AV175" s="13" t="s">
        <v>87</v>
      </c>
      <c r="AW175" s="13" t="s">
        <v>32</v>
      </c>
      <c r="AX175" s="13" t="s">
        <v>85</v>
      </c>
      <c r="AY175" s="254" t="s">
        <v>131</v>
      </c>
    </row>
    <row r="176" s="2" customFormat="1" ht="62.7" customHeight="1">
      <c r="A176" s="37"/>
      <c r="B176" s="38"/>
      <c r="C176" s="226" t="s">
        <v>280</v>
      </c>
      <c r="D176" s="226" t="s">
        <v>133</v>
      </c>
      <c r="E176" s="227" t="s">
        <v>281</v>
      </c>
      <c r="F176" s="228" t="s">
        <v>282</v>
      </c>
      <c r="G176" s="229" t="s">
        <v>155</v>
      </c>
      <c r="H176" s="230">
        <v>50</v>
      </c>
      <c r="I176" s="231"/>
      <c r="J176" s="232">
        <f>ROUND(I176*H176,2)</f>
        <v>0</v>
      </c>
      <c r="K176" s="228" t="s">
        <v>137</v>
      </c>
      <c r="L176" s="43"/>
      <c r="M176" s="233" t="s">
        <v>1</v>
      </c>
      <c r="N176" s="234" t="s">
        <v>43</v>
      </c>
      <c r="O176" s="90"/>
      <c r="P176" s="235">
        <f>O176*H176</f>
        <v>0</v>
      </c>
      <c r="Q176" s="235">
        <v>0</v>
      </c>
      <c r="R176" s="235">
        <f>Q176*H176</f>
        <v>0</v>
      </c>
      <c r="S176" s="235">
        <v>0</v>
      </c>
      <c r="T176" s="236">
        <f>S176*H176</f>
        <v>0</v>
      </c>
      <c r="U176" s="37"/>
      <c r="V176" s="37"/>
      <c r="W176" s="37"/>
      <c r="X176" s="37"/>
      <c r="Y176" s="37"/>
      <c r="Z176" s="37"/>
      <c r="AA176" s="37"/>
      <c r="AB176" s="37"/>
      <c r="AC176" s="37"/>
      <c r="AD176" s="37"/>
      <c r="AE176" s="37"/>
      <c r="AR176" s="237" t="s">
        <v>138</v>
      </c>
      <c r="AT176" s="237" t="s">
        <v>133</v>
      </c>
      <c r="AU176" s="237" t="s">
        <v>87</v>
      </c>
      <c r="AY176" s="16" t="s">
        <v>131</v>
      </c>
      <c r="BE176" s="238">
        <f>IF(N176="základní",J176,0)</f>
        <v>0</v>
      </c>
      <c r="BF176" s="238">
        <f>IF(N176="snížená",J176,0)</f>
        <v>0</v>
      </c>
      <c r="BG176" s="238">
        <f>IF(N176="zákl. přenesená",J176,0)</f>
        <v>0</v>
      </c>
      <c r="BH176" s="238">
        <f>IF(N176="sníž. přenesená",J176,0)</f>
        <v>0</v>
      </c>
      <c r="BI176" s="238">
        <f>IF(N176="nulová",J176,0)</f>
        <v>0</v>
      </c>
      <c r="BJ176" s="16" t="s">
        <v>85</v>
      </c>
      <c r="BK176" s="238">
        <f>ROUND(I176*H176,2)</f>
        <v>0</v>
      </c>
      <c r="BL176" s="16" t="s">
        <v>138</v>
      </c>
      <c r="BM176" s="237" t="s">
        <v>283</v>
      </c>
    </row>
    <row r="177" s="13" customFormat="1">
      <c r="A177" s="13"/>
      <c r="B177" s="244"/>
      <c r="C177" s="245"/>
      <c r="D177" s="239" t="s">
        <v>142</v>
      </c>
      <c r="E177" s="246" t="s">
        <v>1</v>
      </c>
      <c r="F177" s="247" t="s">
        <v>279</v>
      </c>
      <c r="G177" s="245"/>
      <c r="H177" s="248">
        <v>50</v>
      </c>
      <c r="I177" s="249"/>
      <c r="J177" s="245"/>
      <c r="K177" s="245"/>
      <c r="L177" s="250"/>
      <c r="M177" s="251"/>
      <c r="N177" s="252"/>
      <c r="O177" s="252"/>
      <c r="P177" s="252"/>
      <c r="Q177" s="252"/>
      <c r="R177" s="252"/>
      <c r="S177" s="252"/>
      <c r="T177" s="253"/>
      <c r="U177" s="13"/>
      <c r="V177" s="13"/>
      <c r="W177" s="13"/>
      <c r="X177" s="13"/>
      <c r="Y177" s="13"/>
      <c r="Z177" s="13"/>
      <c r="AA177" s="13"/>
      <c r="AB177" s="13"/>
      <c r="AC177" s="13"/>
      <c r="AD177" s="13"/>
      <c r="AE177" s="13"/>
      <c r="AT177" s="254" t="s">
        <v>142</v>
      </c>
      <c r="AU177" s="254" t="s">
        <v>87</v>
      </c>
      <c r="AV177" s="13" t="s">
        <v>87</v>
      </c>
      <c r="AW177" s="13" t="s">
        <v>32</v>
      </c>
      <c r="AX177" s="13" t="s">
        <v>85</v>
      </c>
      <c r="AY177" s="254" t="s">
        <v>131</v>
      </c>
    </row>
    <row r="178" s="2" customFormat="1" ht="62.7" customHeight="1">
      <c r="A178" s="37"/>
      <c r="B178" s="38"/>
      <c r="C178" s="226" t="s">
        <v>284</v>
      </c>
      <c r="D178" s="226" t="s">
        <v>133</v>
      </c>
      <c r="E178" s="227" t="s">
        <v>285</v>
      </c>
      <c r="F178" s="228" t="s">
        <v>286</v>
      </c>
      <c r="G178" s="229" t="s">
        <v>155</v>
      </c>
      <c r="H178" s="230">
        <v>80</v>
      </c>
      <c r="I178" s="231"/>
      <c r="J178" s="232">
        <f>ROUND(I178*H178,2)</f>
        <v>0</v>
      </c>
      <c r="K178" s="228" t="s">
        <v>137</v>
      </c>
      <c r="L178" s="43"/>
      <c r="M178" s="233" t="s">
        <v>1</v>
      </c>
      <c r="N178" s="234" t="s">
        <v>43</v>
      </c>
      <c r="O178" s="90"/>
      <c r="P178" s="235">
        <f>O178*H178</f>
        <v>0</v>
      </c>
      <c r="Q178" s="235">
        <v>0</v>
      </c>
      <c r="R178" s="235">
        <f>Q178*H178</f>
        <v>0</v>
      </c>
      <c r="S178" s="235">
        <v>0</v>
      </c>
      <c r="T178" s="236">
        <f>S178*H178</f>
        <v>0</v>
      </c>
      <c r="U178" s="37"/>
      <c r="V178" s="37"/>
      <c r="W178" s="37"/>
      <c r="X178" s="37"/>
      <c r="Y178" s="37"/>
      <c r="Z178" s="37"/>
      <c r="AA178" s="37"/>
      <c r="AB178" s="37"/>
      <c r="AC178" s="37"/>
      <c r="AD178" s="37"/>
      <c r="AE178" s="37"/>
      <c r="AR178" s="237" t="s">
        <v>138</v>
      </c>
      <c r="AT178" s="237" t="s">
        <v>133</v>
      </c>
      <c r="AU178" s="237" t="s">
        <v>87</v>
      </c>
      <c r="AY178" s="16" t="s">
        <v>131</v>
      </c>
      <c r="BE178" s="238">
        <f>IF(N178="základní",J178,0)</f>
        <v>0</v>
      </c>
      <c r="BF178" s="238">
        <f>IF(N178="snížená",J178,0)</f>
        <v>0</v>
      </c>
      <c r="BG178" s="238">
        <f>IF(N178="zákl. přenesená",J178,0)</f>
        <v>0</v>
      </c>
      <c r="BH178" s="238">
        <f>IF(N178="sníž. přenesená",J178,0)</f>
        <v>0</v>
      </c>
      <c r="BI178" s="238">
        <f>IF(N178="nulová",J178,0)</f>
        <v>0</v>
      </c>
      <c r="BJ178" s="16" t="s">
        <v>85</v>
      </c>
      <c r="BK178" s="238">
        <f>ROUND(I178*H178,2)</f>
        <v>0</v>
      </c>
      <c r="BL178" s="16" t="s">
        <v>138</v>
      </c>
      <c r="BM178" s="237" t="s">
        <v>287</v>
      </c>
    </row>
    <row r="179" s="13" customFormat="1">
      <c r="A179" s="13"/>
      <c r="B179" s="244"/>
      <c r="C179" s="245"/>
      <c r="D179" s="239" t="s">
        <v>142</v>
      </c>
      <c r="E179" s="246" t="s">
        <v>1</v>
      </c>
      <c r="F179" s="247" t="s">
        <v>288</v>
      </c>
      <c r="G179" s="245"/>
      <c r="H179" s="248">
        <v>80</v>
      </c>
      <c r="I179" s="249"/>
      <c r="J179" s="245"/>
      <c r="K179" s="245"/>
      <c r="L179" s="250"/>
      <c r="M179" s="251"/>
      <c r="N179" s="252"/>
      <c r="O179" s="252"/>
      <c r="P179" s="252"/>
      <c r="Q179" s="252"/>
      <c r="R179" s="252"/>
      <c r="S179" s="252"/>
      <c r="T179" s="253"/>
      <c r="U179" s="13"/>
      <c r="V179" s="13"/>
      <c r="W179" s="13"/>
      <c r="X179" s="13"/>
      <c r="Y179" s="13"/>
      <c r="Z179" s="13"/>
      <c r="AA179" s="13"/>
      <c r="AB179" s="13"/>
      <c r="AC179" s="13"/>
      <c r="AD179" s="13"/>
      <c r="AE179" s="13"/>
      <c r="AT179" s="254" t="s">
        <v>142</v>
      </c>
      <c r="AU179" s="254" t="s">
        <v>87</v>
      </c>
      <c r="AV179" s="13" t="s">
        <v>87</v>
      </c>
      <c r="AW179" s="13" t="s">
        <v>32</v>
      </c>
      <c r="AX179" s="13" t="s">
        <v>85</v>
      </c>
      <c r="AY179" s="254" t="s">
        <v>131</v>
      </c>
    </row>
    <row r="180" s="2" customFormat="1" ht="62.7" customHeight="1">
      <c r="A180" s="37"/>
      <c r="B180" s="38"/>
      <c r="C180" s="226" t="s">
        <v>289</v>
      </c>
      <c r="D180" s="226" t="s">
        <v>133</v>
      </c>
      <c r="E180" s="227" t="s">
        <v>290</v>
      </c>
      <c r="F180" s="228" t="s">
        <v>291</v>
      </c>
      <c r="G180" s="229" t="s">
        <v>155</v>
      </c>
      <c r="H180" s="230">
        <v>20</v>
      </c>
      <c r="I180" s="231"/>
      <c r="J180" s="232">
        <f>ROUND(I180*H180,2)</f>
        <v>0</v>
      </c>
      <c r="K180" s="228" t="s">
        <v>137</v>
      </c>
      <c r="L180" s="43"/>
      <c r="M180" s="233" t="s">
        <v>1</v>
      </c>
      <c r="N180" s="234" t="s">
        <v>43</v>
      </c>
      <c r="O180" s="90"/>
      <c r="P180" s="235">
        <f>O180*H180</f>
        <v>0</v>
      </c>
      <c r="Q180" s="235">
        <v>0</v>
      </c>
      <c r="R180" s="235">
        <f>Q180*H180</f>
        <v>0</v>
      </c>
      <c r="S180" s="235">
        <v>0</v>
      </c>
      <c r="T180" s="236">
        <f>S180*H180</f>
        <v>0</v>
      </c>
      <c r="U180" s="37"/>
      <c r="V180" s="37"/>
      <c r="W180" s="37"/>
      <c r="X180" s="37"/>
      <c r="Y180" s="37"/>
      <c r="Z180" s="37"/>
      <c r="AA180" s="37"/>
      <c r="AB180" s="37"/>
      <c r="AC180" s="37"/>
      <c r="AD180" s="37"/>
      <c r="AE180" s="37"/>
      <c r="AR180" s="237" t="s">
        <v>138</v>
      </c>
      <c r="AT180" s="237" t="s">
        <v>133</v>
      </c>
      <c r="AU180" s="237" t="s">
        <v>87</v>
      </c>
      <c r="AY180" s="16" t="s">
        <v>131</v>
      </c>
      <c r="BE180" s="238">
        <f>IF(N180="základní",J180,0)</f>
        <v>0</v>
      </c>
      <c r="BF180" s="238">
        <f>IF(N180="snížená",J180,0)</f>
        <v>0</v>
      </c>
      <c r="BG180" s="238">
        <f>IF(N180="zákl. přenesená",J180,0)</f>
        <v>0</v>
      </c>
      <c r="BH180" s="238">
        <f>IF(N180="sníž. přenesená",J180,0)</f>
        <v>0</v>
      </c>
      <c r="BI180" s="238">
        <f>IF(N180="nulová",J180,0)</f>
        <v>0</v>
      </c>
      <c r="BJ180" s="16" t="s">
        <v>85</v>
      </c>
      <c r="BK180" s="238">
        <f>ROUND(I180*H180,2)</f>
        <v>0</v>
      </c>
      <c r="BL180" s="16" t="s">
        <v>138</v>
      </c>
      <c r="BM180" s="237" t="s">
        <v>292</v>
      </c>
    </row>
    <row r="181" s="13" customFormat="1">
      <c r="A181" s="13"/>
      <c r="B181" s="244"/>
      <c r="C181" s="245"/>
      <c r="D181" s="239" t="s">
        <v>142</v>
      </c>
      <c r="E181" s="246" t="s">
        <v>1</v>
      </c>
      <c r="F181" s="247" t="s">
        <v>293</v>
      </c>
      <c r="G181" s="245"/>
      <c r="H181" s="248">
        <v>20</v>
      </c>
      <c r="I181" s="249"/>
      <c r="J181" s="245"/>
      <c r="K181" s="245"/>
      <c r="L181" s="250"/>
      <c r="M181" s="251"/>
      <c r="N181" s="252"/>
      <c r="O181" s="252"/>
      <c r="P181" s="252"/>
      <c r="Q181" s="252"/>
      <c r="R181" s="252"/>
      <c r="S181" s="252"/>
      <c r="T181" s="253"/>
      <c r="U181" s="13"/>
      <c r="V181" s="13"/>
      <c r="W181" s="13"/>
      <c r="X181" s="13"/>
      <c r="Y181" s="13"/>
      <c r="Z181" s="13"/>
      <c r="AA181" s="13"/>
      <c r="AB181" s="13"/>
      <c r="AC181" s="13"/>
      <c r="AD181" s="13"/>
      <c r="AE181" s="13"/>
      <c r="AT181" s="254" t="s">
        <v>142</v>
      </c>
      <c r="AU181" s="254" t="s">
        <v>87</v>
      </c>
      <c r="AV181" s="13" t="s">
        <v>87</v>
      </c>
      <c r="AW181" s="13" t="s">
        <v>32</v>
      </c>
      <c r="AX181" s="13" t="s">
        <v>85</v>
      </c>
      <c r="AY181" s="254" t="s">
        <v>131</v>
      </c>
    </row>
    <row r="182" s="2" customFormat="1" ht="62.7" customHeight="1">
      <c r="A182" s="37"/>
      <c r="B182" s="38"/>
      <c r="C182" s="226" t="s">
        <v>294</v>
      </c>
      <c r="D182" s="226" t="s">
        <v>133</v>
      </c>
      <c r="E182" s="227" t="s">
        <v>295</v>
      </c>
      <c r="F182" s="228" t="s">
        <v>296</v>
      </c>
      <c r="G182" s="229" t="s">
        <v>155</v>
      </c>
      <c r="H182" s="230">
        <v>10</v>
      </c>
      <c r="I182" s="231"/>
      <c r="J182" s="232">
        <f>ROUND(I182*H182,2)</f>
        <v>0</v>
      </c>
      <c r="K182" s="228" t="s">
        <v>137</v>
      </c>
      <c r="L182" s="43"/>
      <c r="M182" s="233" t="s">
        <v>1</v>
      </c>
      <c r="N182" s="234" t="s">
        <v>43</v>
      </c>
      <c r="O182" s="90"/>
      <c r="P182" s="235">
        <f>O182*H182</f>
        <v>0</v>
      </c>
      <c r="Q182" s="235">
        <v>0</v>
      </c>
      <c r="R182" s="235">
        <f>Q182*H182</f>
        <v>0</v>
      </c>
      <c r="S182" s="235">
        <v>0</v>
      </c>
      <c r="T182" s="236">
        <f>S182*H182</f>
        <v>0</v>
      </c>
      <c r="U182" s="37"/>
      <c r="V182" s="37"/>
      <c r="W182" s="37"/>
      <c r="X182" s="37"/>
      <c r="Y182" s="37"/>
      <c r="Z182" s="37"/>
      <c r="AA182" s="37"/>
      <c r="AB182" s="37"/>
      <c r="AC182" s="37"/>
      <c r="AD182" s="37"/>
      <c r="AE182" s="37"/>
      <c r="AR182" s="237" t="s">
        <v>138</v>
      </c>
      <c r="AT182" s="237" t="s">
        <v>133</v>
      </c>
      <c r="AU182" s="237" t="s">
        <v>87</v>
      </c>
      <c r="AY182" s="16" t="s">
        <v>131</v>
      </c>
      <c r="BE182" s="238">
        <f>IF(N182="základní",J182,0)</f>
        <v>0</v>
      </c>
      <c r="BF182" s="238">
        <f>IF(N182="snížená",J182,0)</f>
        <v>0</v>
      </c>
      <c r="BG182" s="238">
        <f>IF(N182="zákl. přenesená",J182,0)</f>
        <v>0</v>
      </c>
      <c r="BH182" s="238">
        <f>IF(N182="sníž. přenesená",J182,0)</f>
        <v>0</v>
      </c>
      <c r="BI182" s="238">
        <f>IF(N182="nulová",J182,0)</f>
        <v>0</v>
      </c>
      <c r="BJ182" s="16" t="s">
        <v>85</v>
      </c>
      <c r="BK182" s="238">
        <f>ROUND(I182*H182,2)</f>
        <v>0</v>
      </c>
      <c r="BL182" s="16" t="s">
        <v>138</v>
      </c>
      <c r="BM182" s="237" t="s">
        <v>297</v>
      </c>
    </row>
    <row r="183" s="13" customFormat="1">
      <c r="A183" s="13"/>
      <c r="B183" s="244"/>
      <c r="C183" s="245"/>
      <c r="D183" s="239" t="s">
        <v>142</v>
      </c>
      <c r="E183" s="246" t="s">
        <v>1</v>
      </c>
      <c r="F183" s="247" t="s">
        <v>269</v>
      </c>
      <c r="G183" s="245"/>
      <c r="H183" s="248">
        <v>10</v>
      </c>
      <c r="I183" s="249"/>
      <c r="J183" s="245"/>
      <c r="K183" s="245"/>
      <c r="L183" s="250"/>
      <c r="M183" s="251"/>
      <c r="N183" s="252"/>
      <c r="O183" s="252"/>
      <c r="P183" s="252"/>
      <c r="Q183" s="252"/>
      <c r="R183" s="252"/>
      <c r="S183" s="252"/>
      <c r="T183" s="253"/>
      <c r="U183" s="13"/>
      <c r="V183" s="13"/>
      <c r="W183" s="13"/>
      <c r="X183" s="13"/>
      <c r="Y183" s="13"/>
      <c r="Z183" s="13"/>
      <c r="AA183" s="13"/>
      <c r="AB183" s="13"/>
      <c r="AC183" s="13"/>
      <c r="AD183" s="13"/>
      <c r="AE183" s="13"/>
      <c r="AT183" s="254" t="s">
        <v>142</v>
      </c>
      <c r="AU183" s="254" t="s">
        <v>87</v>
      </c>
      <c r="AV183" s="13" t="s">
        <v>87</v>
      </c>
      <c r="AW183" s="13" t="s">
        <v>32</v>
      </c>
      <c r="AX183" s="13" t="s">
        <v>85</v>
      </c>
      <c r="AY183" s="254" t="s">
        <v>131</v>
      </c>
    </row>
    <row r="184" s="2" customFormat="1" ht="62.7" customHeight="1">
      <c r="A184" s="37"/>
      <c r="B184" s="38"/>
      <c r="C184" s="226" t="s">
        <v>298</v>
      </c>
      <c r="D184" s="226" t="s">
        <v>133</v>
      </c>
      <c r="E184" s="227" t="s">
        <v>299</v>
      </c>
      <c r="F184" s="228" t="s">
        <v>300</v>
      </c>
      <c r="G184" s="229" t="s">
        <v>155</v>
      </c>
      <c r="H184" s="230">
        <v>90</v>
      </c>
      <c r="I184" s="231"/>
      <c r="J184" s="232">
        <f>ROUND(I184*H184,2)</f>
        <v>0</v>
      </c>
      <c r="K184" s="228" t="s">
        <v>137</v>
      </c>
      <c r="L184" s="43"/>
      <c r="M184" s="233" t="s">
        <v>1</v>
      </c>
      <c r="N184" s="234" t="s">
        <v>43</v>
      </c>
      <c r="O184" s="90"/>
      <c r="P184" s="235">
        <f>O184*H184</f>
        <v>0</v>
      </c>
      <c r="Q184" s="235">
        <v>0</v>
      </c>
      <c r="R184" s="235">
        <f>Q184*H184</f>
        <v>0</v>
      </c>
      <c r="S184" s="235">
        <v>0</v>
      </c>
      <c r="T184" s="236">
        <f>S184*H184</f>
        <v>0</v>
      </c>
      <c r="U184" s="37"/>
      <c r="V184" s="37"/>
      <c r="W184" s="37"/>
      <c r="X184" s="37"/>
      <c r="Y184" s="37"/>
      <c r="Z184" s="37"/>
      <c r="AA184" s="37"/>
      <c r="AB184" s="37"/>
      <c r="AC184" s="37"/>
      <c r="AD184" s="37"/>
      <c r="AE184" s="37"/>
      <c r="AR184" s="237" t="s">
        <v>138</v>
      </c>
      <c r="AT184" s="237" t="s">
        <v>133</v>
      </c>
      <c r="AU184" s="237" t="s">
        <v>87</v>
      </c>
      <c r="AY184" s="16" t="s">
        <v>131</v>
      </c>
      <c r="BE184" s="238">
        <f>IF(N184="základní",J184,0)</f>
        <v>0</v>
      </c>
      <c r="BF184" s="238">
        <f>IF(N184="snížená",J184,0)</f>
        <v>0</v>
      </c>
      <c r="BG184" s="238">
        <f>IF(N184="zákl. přenesená",J184,0)</f>
        <v>0</v>
      </c>
      <c r="BH184" s="238">
        <f>IF(N184="sníž. přenesená",J184,0)</f>
        <v>0</v>
      </c>
      <c r="BI184" s="238">
        <f>IF(N184="nulová",J184,0)</f>
        <v>0</v>
      </c>
      <c r="BJ184" s="16" t="s">
        <v>85</v>
      </c>
      <c r="BK184" s="238">
        <f>ROUND(I184*H184,2)</f>
        <v>0</v>
      </c>
      <c r="BL184" s="16" t="s">
        <v>138</v>
      </c>
      <c r="BM184" s="237" t="s">
        <v>301</v>
      </c>
    </row>
    <row r="185" s="13" customFormat="1">
      <c r="A185" s="13"/>
      <c r="B185" s="244"/>
      <c r="C185" s="245"/>
      <c r="D185" s="239" t="s">
        <v>142</v>
      </c>
      <c r="E185" s="246" t="s">
        <v>1</v>
      </c>
      <c r="F185" s="247" t="s">
        <v>274</v>
      </c>
      <c r="G185" s="245"/>
      <c r="H185" s="248">
        <v>90</v>
      </c>
      <c r="I185" s="249"/>
      <c r="J185" s="245"/>
      <c r="K185" s="245"/>
      <c r="L185" s="250"/>
      <c r="M185" s="251"/>
      <c r="N185" s="252"/>
      <c r="O185" s="252"/>
      <c r="P185" s="252"/>
      <c r="Q185" s="252"/>
      <c r="R185" s="252"/>
      <c r="S185" s="252"/>
      <c r="T185" s="253"/>
      <c r="U185" s="13"/>
      <c r="V185" s="13"/>
      <c r="W185" s="13"/>
      <c r="X185" s="13"/>
      <c r="Y185" s="13"/>
      <c r="Z185" s="13"/>
      <c r="AA185" s="13"/>
      <c r="AB185" s="13"/>
      <c r="AC185" s="13"/>
      <c r="AD185" s="13"/>
      <c r="AE185" s="13"/>
      <c r="AT185" s="254" t="s">
        <v>142</v>
      </c>
      <c r="AU185" s="254" t="s">
        <v>87</v>
      </c>
      <c r="AV185" s="13" t="s">
        <v>87</v>
      </c>
      <c r="AW185" s="13" t="s">
        <v>32</v>
      </c>
      <c r="AX185" s="13" t="s">
        <v>85</v>
      </c>
      <c r="AY185" s="254" t="s">
        <v>131</v>
      </c>
    </row>
    <row r="186" s="2" customFormat="1" ht="62.7" customHeight="1">
      <c r="A186" s="37"/>
      <c r="B186" s="38"/>
      <c r="C186" s="226" t="s">
        <v>302</v>
      </c>
      <c r="D186" s="226" t="s">
        <v>133</v>
      </c>
      <c r="E186" s="227" t="s">
        <v>303</v>
      </c>
      <c r="F186" s="228" t="s">
        <v>304</v>
      </c>
      <c r="G186" s="229" t="s">
        <v>155</v>
      </c>
      <c r="H186" s="230">
        <v>50</v>
      </c>
      <c r="I186" s="231"/>
      <c r="J186" s="232">
        <f>ROUND(I186*H186,2)</f>
        <v>0</v>
      </c>
      <c r="K186" s="228" t="s">
        <v>137</v>
      </c>
      <c r="L186" s="43"/>
      <c r="M186" s="233" t="s">
        <v>1</v>
      </c>
      <c r="N186" s="234" t="s">
        <v>43</v>
      </c>
      <c r="O186" s="90"/>
      <c r="P186" s="235">
        <f>O186*H186</f>
        <v>0</v>
      </c>
      <c r="Q186" s="235">
        <v>0</v>
      </c>
      <c r="R186" s="235">
        <f>Q186*H186</f>
        <v>0</v>
      </c>
      <c r="S186" s="235">
        <v>0</v>
      </c>
      <c r="T186" s="236">
        <f>S186*H186</f>
        <v>0</v>
      </c>
      <c r="U186" s="37"/>
      <c r="V186" s="37"/>
      <c r="W186" s="37"/>
      <c r="X186" s="37"/>
      <c r="Y186" s="37"/>
      <c r="Z186" s="37"/>
      <c r="AA186" s="37"/>
      <c r="AB186" s="37"/>
      <c r="AC186" s="37"/>
      <c r="AD186" s="37"/>
      <c r="AE186" s="37"/>
      <c r="AR186" s="237" t="s">
        <v>138</v>
      </c>
      <c r="AT186" s="237" t="s">
        <v>133</v>
      </c>
      <c r="AU186" s="237" t="s">
        <v>87</v>
      </c>
      <c r="AY186" s="16" t="s">
        <v>131</v>
      </c>
      <c r="BE186" s="238">
        <f>IF(N186="základní",J186,0)</f>
        <v>0</v>
      </c>
      <c r="BF186" s="238">
        <f>IF(N186="snížená",J186,0)</f>
        <v>0</v>
      </c>
      <c r="BG186" s="238">
        <f>IF(N186="zákl. přenesená",J186,0)</f>
        <v>0</v>
      </c>
      <c r="BH186" s="238">
        <f>IF(N186="sníž. přenesená",J186,0)</f>
        <v>0</v>
      </c>
      <c r="BI186" s="238">
        <f>IF(N186="nulová",J186,0)</f>
        <v>0</v>
      </c>
      <c r="BJ186" s="16" t="s">
        <v>85</v>
      </c>
      <c r="BK186" s="238">
        <f>ROUND(I186*H186,2)</f>
        <v>0</v>
      </c>
      <c r="BL186" s="16" t="s">
        <v>138</v>
      </c>
      <c r="BM186" s="237" t="s">
        <v>305</v>
      </c>
    </row>
    <row r="187" s="13" customFormat="1">
      <c r="A187" s="13"/>
      <c r="B187" s="244"/>
      <c r="C187" s="245"/>
      <c r="D187" s="239" t="s">
        <v>142</v>
      </c>
      <c r="E187" s="246" t="s">
        <v>1</v>
      </c>
      <c r="F187" s="247" t="s">
        <v>279</v>
      </c>
      <c r="G187" s="245"/>
      <c r="H187" s="248">
        <v>50</v>
      </c>
      <c r="I187" s="249"/>
      <c r="J187" s="245"/>
      <c r="K187" s="245"/>
      <c r="L187" s="250"/>
      <c r="M187" s="251"/>
      <c r="N187" s="252"/>
      <c r="O187" s="252"/>
      <c r="P187" s="252"/>
      <c r="Q187" s="252"/>
      <c r="R187" s="252"/>
      <c r="S187" s="252"/>
      <c r="T187" s="253"/>
      <c r="U187" s="13"/>
      <c r="V187" s="13"/>
      <c r="W187" s="13"/>
      <c r="X187" s="13"/>
      <c r="Y187" s="13"/>
      <c r="Z187" s="13"/>
      <c r="AA187" s="13"/>
      <c r="AB187" s="13"/>
      <c r="AC187" s="13"/>
      <c r="AD187" s="13"/>
      <c r="AE187" s="13"/>
      <c r="AT187" s="254" t="s">
        <v>142</v>
      </c>
      <c r="AU187" s="254" t="s">
        <v>87</v>
      </c>
      <c r="AV187" s="13" t="s">
        <v>87</v>
      </c>
      <c r="AW187" s="13" t="s">
        <v>32</v>
      </c>
      <c r="AX187" s="13" t="s">
        <v>85</v>
      </c>
      <c r="AY187" s="254" t="s">
        <v>131</v>
      </c>
    </row>
    <row r="188" s="2" customFormat="1" ht="62.7" customHeight="1">
      <c r="A188" s="37"/>
      <c r="B188" s="38"/>
      <c r="C188" s="226" t="s">
        <v>306</v>
      </c>
      <c r="D188" s="226" t="s">
        <v>133</v>
      </c>
      <c r="E188" s="227" t="s">
        <v>307</v>
      </c>
      <c r="F188" s="228" t="s">
        <v>308</v>
      </c>
      <c r="G188" s="229" t="s">
        <v>155</v>
      </c>
      <c r="H188" s="230">
        <v>50</v>
      </c>
      <c r="I188" s="231"/>
      <c r="J188" s="232">
        <f>ROUND(I188*H188,2)</f>
        <v>0</v>
      </c>
      <c r="K188" s="228" t="s">
        <v>137</v>
      </c>
      <c r="L188" s="43"/>
      <c r="M188" s="233" t="s">
        <v>1</v>
      </c>
      <c r="N188" s="234" t="s">
        <v>43</v>
      </c>
      <c r="O188" s="90"/>
      <c r="P188" s="235">
        <f>O188*H188</f>
        <v>0</v>
      </c>
      <c r="Q188" s="235">
        <v>0</v>
      </c>
      <c r="R188" s="235">
        <f>Q188*H188</f>
        <v>0</v>
      </c>
      <c r="S188" s="235">
        <v>0</v>
      </c>
      <c r="T188" s="236">
        <f>S188*H188</f>
        <v>0</v>
      </c>
      <c r="U188" s="37"/>
      <c r="V188" s="37"/>
      <c r="W188" s="37"/>
      <c r="X188" s="37"/>
      <c r="Y188" s="37"/>
      <c r="Z188" s="37"/>
      <c r="AA188" s="37"/>
      <c r="AB188" s="37"/>
      <c r="AC188" s="37"/>
      <c r="AD188" s="37"/>
      <c r="AE188" s="37"/>
      <c r="AR188" s="237" t="s">
        <v>138</v>
      </c>
      <c r="AT188" s="237" t="s">
        <v>133</v>
      </c>
      <c r="AU188" s="237" t="s">
        <v>87</v>
      </c>
      <c r="AY188" s="16" t="s">
        <v>131</v>
      </c>
      <c r="BE188" s="238">
        <f>IF(N188="základní",J188,0)</f>
        <v>0</v>
      </c>
      <c r="BF188" s="238">
        <f>IF(N188="snížená",J188,0)</f>
        <v>0</v>
      </c>
      <c r="BG188" s="238">
        <f>IF(N188="zákl. přenesená",J188,0)</f>
        <v>0</v>
      </c>
      <c r="BH188" s="238">
        <f>IF(N188="sníž. přenesená",J188,0)</f>
        <v>0</v>
      </c>
      <c r="BI188" s="238">
        <f>IF(N188="nulová",J188,0)</f>
        <v>0</v>
      </c>
      <c r="BJ188" s="16" t="s">
        <v>85</v>
      </c>
      <c r="BK188" s="238">
        <f>ROUND(I188*H188,2)</f>
        <v>0</v>
      </c>
      <c r="BL188" s="16" t="s">
        <v>138</v>
      </c>
      <c r="BM188" s="237" t="s">
        <v>309</v>
      </c>
    </row>
    <row r="189" s="13" customFormat="1">
      <c r="A189" s="13"/>
      <c r="B189" s="244"/>
      <c r="C189" s="245"/>
      <c r="D189" s="239" t="s">
        <v>142</v>
      </c>
      <c r="E189" s="246" t="s">
        <v>1</v>
      </c>
      <c r="F189" s="247" t="s">
        <v>279</v>
      </c>
      <c r="G189" s="245"/>
      <c r="H189" s="248">
        <v>50</v>
      </c>
      <c r="I189" s="249"/>
      <c r="J189" s="245"/>
      <c r="K189" s="245"/>
      <c r="L189" s="250"/>
      <c r="M189" s="251"/>
      <c r="N189" s="252"/>
      <c r="O189" s="252"/>
      <c r="P189" s="252"/>
      <c r="Q189" s="252"/>
      <c r="R189" s="252"/>
      <c r="S189" s="252"/>
      <c r="T189" s="253"/>
      <c r="U189" s="13"/>
      <c r="V189" s="13"/>
      <c r="W189" s="13"/>
      <c r="X189" s="13"/>
      <c r="Y189" s="13"/>
      <c r="Z189" s="13"/>
      <c r="AA189" s="13"/>
      <c r="AB189" s="13"/>
      <c r="AC189" s="13"/>
      <c r="AD189" s="13"/>
      <c r="AE189" s="13"/>
      <c r="AT189" s="254" t="s">
        <v>142</v>
      </c>
      <c r="AU189" s="254" t="s">
        <v>87</v>
      </c>
      <c r="AV189" s="13" t="s">
        <v>87</v>
      </c>
      <c r="AW189" s="13" t="s">
        <v>32</v>
      </c>
      <c r="AX189" s="13" t="s">
        <v>85</v>
      </c>
      <c r="AY189" s="254" t="s">
        <v>131</v>
      </c>
    </row>
    <row r="190" s="2" customFormat="1" ht="62.7" customHeight="1">
      <c r="A190" s="37"/>
      <c r="B190" s="38"/>
      <c r="C190" s="226" t="s">
        <v>310</v>
      </c>
      <c r="D190" s="226" t="s">
        <v>133</v>
      </c>
      <c r="E190" s="227" t="s">
        <v>311</v>
      </c>
      <c r="F190" s="228" t="s">
        <v>312</v>
      </c>
      <c r="G190" s="229" t="s">
        <v>155</v>
      </c>
      <c r="H190" s="230">
        <v>80</v>
      </c>
      <c r="I190" s="231"/>
      <c r="J190" s="232">
        <f>ROUND(I190*H190,2)</f>
        <v>0</v>
      </c>
      <c r="K190" s="228" t="s">
        <v>137</v>
      </c>
      <c r="L190" s="43"/>
      <c r="M190" s="233" t="s">
        <v>1</v>
      </c>
      <c r="N190" s="234" t="s">
        <v>43</v>
      </c>
      <c r="O190" s="90"/>
      <c r="P190" s="235">
        <f>O190*H190</f>
        <v>0</v>
      </c>
      <c r="Q190" s="235">
        <v>0</v>
      </c>
      <c r="R190" s="235">
        <f>Q190*H190</f>
        <v>0</v>
      </c>
      <c r="S190" s="235">
        <v>0</v>
      </c>
      <c r="T190" s="236">
        <f>S190*H190</f>
        <v>0</v>
      </c>
      <c r="U190" s="37"/>
      <c r="V190" s="37"/>
      <c r="W190" s="37"/>
      <c r="X190" s="37"/>
      <c r="Y190" s="37"/>
      <c r="Z190" s="37"/>
      <c r="AA190" s="37"/>
      <c r="AB190" s="37"/>
      <c r="AC190" s="37"/>
      <c r="AD190" s="37"/>
      <c r="AE190" s="37"/>
      <c r="AR190" s="237" t="s">
        <v>138</v>
      </c>
      <c r="AT190" s="237" t="s">
        <v>133</v>
      </c>
      <c r="AU190" s="237" t="s">
        <v>87</v>
      </c>
      <c r="AY190" s="16" t="s">
        <v>131</v>
      </c>
      <c r="BE190" s="238">
        <f>IF(N190="základní",J190,0)</f>
        <v>0</v>
      </c>
      <c r="BF190" s="238">
        <f>IF(N190="snížená",J190,0)</f>
        <v>0</v>
      </c>
      <c r="BG190" s="238">
        <f>IF(N190="zákl. přenesená",J190,0)</f>
        <v>0</v>
      </c>
      <c r="BH190" s="238">
        <f>IF(N190="sníž. přenesená",J190,0)</f>
        <v>0</v>
      </c>
      <c r="BI190" s="238">
        <f>IF(N190="nulová",J190,0)</f>
        <v>0</v>
      </c>
      <c r="BJ190" s="16" t="s">
        <v>85</v>
      </c>
      <c r="BK190" s="238">
        <f>ROUND(I190*H190,2)</f>
        <v>0</v>
      </c>
      <c r="BL190" s="16" t="s">
        <v>138</v>
      </c>
      <c r="BM190" s="237" t="s">
        <v>313</v>
      </c>
    </row>
    <row r="191" s="13" customFormat="1">
      <c r="A191" s="13"/>
      <c r="B191" s="244"/>
      <c r="C191" s="245"/>
      <c r="D191" s="239" t="s">
        <v>142</v>
      </c>
      <c r="E191" s="246" t="s">
        <v>1</v>
      </c>
      <c r="F191" s="247" t="s">
        <v>288</v>
      </c>
      <c r="G191" s="245"/>
      <c r="H191" s="248">
        <v>80</v>
      </c>
      <c r="I191" s="249"/>
      <c r="J191" s="245"/>
      <c r="K191" s="245"/>
      <c r="L191" s="250"/>
      <c r="M191" s="251"/>
      <c r="N191" s="252"/>
      <c r="O191" s="252"/>
      <c r="P191" s="252"/>
      <c r="Q191" s="252"/>
      <c r="R191" s="252"/>
      <c r="S191" s="252"/>
      <c r="T191" s="253"/>
      <c r="U191" s="13"/>
      <c r="V191" s="13"/>
      <c r="W191" s="13"/>
      <c r="X191" s="13"/>
      <c r="Y191" s="13"/>
      <c r="Z191" s="13"/>
      <c r="AA191" s="13"/>
      <c r="AB191" s="13"/>
      <c r="AC191" s="13"/>
      <c r="AD191" s="13"/>
      <c r="AE191" s="13"/>
      <c r="AT191" s="254" t="s">
        <v>142</v>
      </c>
      <c r="AU191" s="254" t="s">
        <v>87</v>
      </c>
      <c r="AV191" s="13" t="s">
        <v>87</v>
      </c>
      <c r="AW191" s="13" t="s">
        <v>32</v>
      </c>
      <c r="AX191" s="13" t="s">
        <v>85</v>
      </c>
      <c r="AY191" s="254" t="s">
        <v>131</v>
      </c>
    </row>
    <row r="192" s="2" customFormat="1" ht="62.7" customHeight="1">
      <c r="A192" s="37"/>
      <c r="B192" s="38"/>
      <c r="C192" s="226" t="s">
        <v>314</v>
      </c>
      <c r="D192" s="226" t="s">
        <v>133</v>
      </c>
      <c r="E192" s="227" t="s">
        <v>315</v>
      </c>
      <c r="F192" s="228" t="s">
        <v>316</v>
      </c>
      <c r="G192" s="229" t="s">
        <v>155</v>
      </c>
      <c r="H192" s="230">
        <v>20</v>
      </c>
      <c r="I192" s="231"/>
      <c r="J192" s="232">
        <f>ROUND(I192*H192,2)</f>
        <v>0</v>
      </c>
      <c r="K192" s="228" t="s">
        <v>137</v>
      </c>
      <c r="L192" s="43"/>
      <c r="M192" s="233" t="s">
        <v>1</v>
      </c>
      <c r="N192" s="234" t="s">
        <v>43</v>
      </c>
      <c r="O192" s="90"/>
      <c r="P192" s="235">
        <f>O192*H192</f>
        <v>0</v>
      </c>
      <c r="Q192" s="235">
        <v>0</v>
      </c>
      <c r="R192" s="235">
        <f>Q192*H192</f>
        <v>0</v>
      </c>
      <c r="S192" s="235">
        <v>0</v>
      </c>
      <c r="T192" s="236">
        <f>S192*H192</f>
        <v>0</v>
      </c>
      <c r="U192" s="37"/>
      <c r="V192" s="37"/>
      <c r="W192" s="37"/>
      <c r="X192" s="37"/>
      <c r="Y192" s="37"/>
      <c r="Z192" s="37"/>
      <c r="AA192" s="37"/>
      <c r="AB192" s="37"/>
      <c r="AC192" s="37"/>
      <c r="AD192" s="37"/>
      <c r="AE192" s="37"/>
      <c r="AR192" s="237" t="s">
        <v>138</v>
      </c>
      <c r="AT192" s="237" t="s">
        <v>133</v>
      </c>
      <c r="AU192" s="237" t="s">
        <v>87</v>
      </c>
      <c r="AY192" s="16" t="s">
        <v>131</v>
      </c>
      <c r="BE192" s="238">
        <f>IF(N192="základní",J192,0)</f>
        <v>0</v>
      </c>
      <c r="BF192" s="238">
        <f>IF(N192="snížená",J192,0)</f>
        <v>0</v>
      </c>
      <c r="BG192" s="238">
        <f>IF(N192="zákl. přenesená",J192,0)</f>
        <v>0</v>
      </c>
      <c r="BH192" s="238">
        <f>IF(N192="sníž. přenesená",J192,0)</f>
        <v>0</v>
      </c>
      <c r="BI192" s="238">
        <f>IF(N192="nulová",J192,0)</f>
        <v>0</v>
      </c>
      <c r="BJ192" s="16" t="s">
        <v>85</v>
      </c>
      <c r="BK192" s="238">
        <f>ROUND(I192*H192,2)</f>
        <v>0</v>
      </c>
      <c r="BL192" s="16" t="s">
        <v>138</v>
      </c>
      <c r="BM192" s="237" t="s">
        <v>317</v>
      </c>
    </row>
    <row r="193" s="13" customFormat="1">
      <c r="A193" s="13"/>
      <c r="B193" s="244"/>
      <c r="C193" s="245"/>
      <c r="D193" s="239" t="s">
        <v>142</v>
      </c>
      <c r="E193" s="246" t="s">
        <v>1</v>
      </c>
      <c r="F193" s="247" t="s">
        <v>293</v>
      </c>
      <c r="G193" s="245"/>
      <c r="H193" s="248">
        <v>20</v>
      </c>
      <c r="I193" s="249"/>
      <c r="J193" s="245"/>
      <c r="K193" s="245"/>
      <c r="L193" s="250"/>
      <c r="M193" s="251"/>
      <c r="N193" s="252"/>
      <c r="O193" s="252"/>
      <c r="P193" s="252"/>
      <c r="Q193" s="252"/>
      <c r="R193" s="252"/>
      <c r="S193" s="252"/>
      <c r="T193" s="253"/>
      <c r="U193" s="13"/>
      <c r="V193" s="13"/>
      <c r="W193" s="13"/>
      <c r="X193" s="13"/>
      <c r="Y193" s="13"/>
      <c r="Z193" s="13"/>
      <c r="AA193" s="13"/>
      <c r="AB193" s="13"/>
      <c r="AC193" s="13"/>
      <c r="AD193" s="13"/>
      <c r="AE193" s="13"/>
      <c r="AT193" s="254" t="s">
        <v>142</v>
      </c>
      <c r="AU193" s="254" t="s">
        <v>87</v>
      </c>
      <c r="AV193" s="13" t="s">
        <v>87</v>
      </c>
      <c r="AW193" s="13" t="s">
        <v>32</v>
      </c>
      <c r="AX193" s="13" t="s">
        <v>85</v>
      </c>
      <c r="AY193" s="254" t="s">
        <v>131</v>
      </c>
    </row>
    <row r="194" s="2" customFormat="1" ht="55.5" customHeight="1">
      <c r="A194" s="37"/>
      <c r="B194" s="38"/>
      <c r="C194" s="226" t="s">
        <v>318</v>
      </c>
      <c r="D194" s="226" t="s">
        <v>133</v>
      </c>
      <c r="E194" s="227" t="s">
        <v>319</v>
      </c>
      <c r="F194" s="228" t="s">
        <v>320</v>
      </c>
      <c r="G194" s="229" t="s">
        <v>155</v>
      </c>
      <c r="H194" s="230">
        <v>60</v>
      </c>
      <c r="I194" s="231"/>
      <c r="J194" s="232">
        <f>ROUND(I194*H194,2)</f>
        <v>0</v>
      </c>
      <c r="K194" s="228" t="s">
        <v>137</v>
      </c>
      <c r="L194" s="43"/>
      <c r="M194" s="233" t="s">
        <v>1</v>
      </c>
      <c r="N194" s="234" t="s">
        <v>43</v>
      </c>
      <c r="O194" s="90"/>
      <c r="P194" s="235">
        <f>O194*H194</f>
        <v>0</v>
      </c>
      <c r="Q194" s="235">
        <v>0</v>
      </c>
      <c r="R194" s="235">
        <f>Q194*H194</f>
        <v>0</v>
      </c>
      <c r="S194" s="235">
        <v>0</v>
      </c>
      <c r="T194" s="236">
        <f>S194*H194</f>
        <v>0</v>
      </c>
      <c r="U194" s="37"/>
      <c r="V194" s="37"/>
      <c r="W194" s="37"/>
      <c r="X194" s="37"/>
      <c r="Y194" s="37"/>
      <c r="Z194" s="37"/>
      <c r="AA194" s="37"/>
      <c r="AB194" s="37"/>
      <c r="AC194" s="37"/>
      <c r="AD194" s="37"/>
      <c r="AE194" s="37"/>
      <c r="AR194" s="237" t="s">
        <v>138</v>
      </c>
      <c r="AT194" s="237" t="s">
        <v>133</v>
      </c>
      <c r="AU194" s="237" t="s">
        <v>87</v>
      </c>
      <c r="AY194" s="16" t="s">
        <v>131</v>
      </c>
      <c r="BE194" s="238">
        <f>IF(N194="základní",J194,0)</f>
        <v>0</v>
      </c>
      <c r="BF194" s="238">
        <f>IF(N194="snížená",J194,0)</f>
        <v>0</v>
      </c>
      <c r="BG194" s="238">
        <f>IF(N194="zákl. přenesená",J194,0)</f>
        <v>0</v>
      </c>
      <c r="BH194" s="238">
        <f>IF(N194="sníž. přenesená",J194,0)</f>
        <v>0</v>
      </c>
      <c r="BI194" s="238">
        <f>IF(N194="nulová",J194,0)</f>
        <v>0</v>
      </c>
      <c r="BJ194" s="16" t="s">
        <v>85</v>
      </c>
      <c r="BK194" s="238">
        <f>ROUND(I194*H194,2)</f>
        <v>0</v>
      </c>
      <c r="BL194" s="16" t="s">
        <v>138</v>
      </c>
      <c r="BM194" s="237" t="s">
        <v>321</v>
      </c>
    </row>
    <row r="195" s="13" customFormat="1">
      <c r="A195" s="13"/>
      <c r="B195" s="244"/>
      <c r="C195" s="245"/>
      <c r="D195" s="239" t="s">
        <v>142</v>
      </c>
      <c r="E195" s="246" t="s">
        <v>1</v>
      </c>
      <c r="F195" s="247" t="s">
        <v>322</v>
      </c>
      <c r="G195" s="245"/>
      <c r="H195" s="248">
        <v>60</v>
      </c>
      <c r="I195" s="249"/>
      <c r="J195" s="245"/>
      <c r="K195" s="245"/>
      <c r="L195" s="250"/>
      <c r="M195" s="251"/>
      <c r="N195" s="252"/>
      <c r="O195" s="252"/>
      <c r="P195" s="252"/>
      <c r="Q195" s="252"/>
      <c r="R195" s="252"/>
      <c r="S195" s="252"/>
      <c r="T195" s="253"/>
      <c r="U195" s="13"/>
      <c r="V195" s="13"/>
      <c r="W195" s="13"/>
      <c r="X195" s="13"/>
      <c r="Y195" s="13"/>
      <c r="Z195" s="13"/>
      <c r="AA195" s="13"/>
      <c r="AB195" s="13"/>
      <c r="AC195" s="13"/>
      <c r="AD195" s="13"/>
      <c r="AE195" s="13"/>
      <c r="AT195" s="254" t="s">
        <v>142</v>
      </c>
      <c r="AU195" s="254" t="s">
        <v>87</v>
      </c>
      <c r="AV195" s="13" t="s">
        <v>87</v>
      </c>
      <c r="AW195" s="13" t="s">
        <v>32</v>
      </c>
      <c r="AX195" s="13" t="s">
        <v>85</v>
      </c>
      <c r="AY195" s="254" t="s">
        <v>131</v>
      </c>
    </row>
    <row r="196" s="2" customFormat="1" ht="55.5" customHeight="1">
      <c r="A196" s="37"/>
      <c r="B196" s="38"/>
      <c r="C196" s="226" t="s">
        <v>323</v>
      </c>
      <c r="D196" s="226" t="s">
        <v>133</v>
      </c>
      <c r="E196" s="227" t="s">
        <v>324</v>
      </c>
      <c r="F196" s="228" t="s">
        <v>325</v>
      </c>
      <c r="G196" s="229" t="s">
        <v>155</v>
      </c>
      <c r="H196" s="230">
        <v>130</v>
      </c>
      <c r="I196" s="231"/>
      <c r="J196" s="232">
        <f>ROUND(I196*H196,2)</f>
        <v>0</v>
      </c>
      <c r="K196" s="228" t="s">
        <v>137</v>
      </c>
      <c r="L196" s="43"/>
      <c r="M196" s="233" t="s">
        <v>1</v>
      </c>
      <c r="N196" s="234" t="s">
        <v>43</v>
      </c>
      <c r="O196" s="90"/>
      <c r="P196" s="235">
        <f>O196*H196</f>
        <v>0</v>
      </c>
      <c r="Q196" s="235">
        <v>0</v>
      </c>
      <c r="R196" s="235">
        <f>Q196*H196</f>
        <v>0</v>
      </c>
      <c r="S196" s="235">
        <v>0</v>
      </c>
      <c r="T196" s="236">
        <f>S196*H196</f>
        <v>0</v>
      </c>
      <c r="U196" s="37"/>
      <c r="V196" s="37"/>
      <c r="W196" s="37"/>
      <c r="X196" s="37"/>
      <c r="Y196" s="37"/>
      <c r="Z196" s="37"/>
      <c r="AA196" s="37"/>
      <c r="AB196" s="37"/>
      <c r="AC196" s="37"/>
      <c r="AD196" s="37"/>
      <c r="AE196" s="37"/>
      <c r="AR196" s="237" t="s">
        <v>138</v>
      </c>
      <c r="AT196" s="237" t="s">
        <v>133</v>
      </c>
      <c r="AU196" s="237" t="s">
        <v>87</v>
      </c>
      <c r="AY196" s="16" t="s">
        <v>131</v>
      </c>
      <c r="BE196" s="238">
        <f>IF(N196="základní",J196,0)</f>
        <v>0</v>
      </c>
      <c r="BF196" s="238">
        <f>IF(N196="snížená",J196,0)</f>
        <v>0</v>
      </c>
      <c r="BG196" s="238">
        <f>IF(N196="zákl. přenesená",J196,0)</f>
        <v>0</v>
      </c>
      <c r="BH196" s="238">
        <f>IF(N196="sníž. přenesená",J196,0)</f>
        <v>0</v>
      </c>
      <c r="BI196" s="238">
        <f>IF(N196="nulová",J196,0)</f>
        <v>0</v>
      </c>
      <c r="BJ196" s="16" t="s">
        <v>85</v>
      </c>
      <c r="BK196" s="238">
        <f>ROUND(I196*H196,2)</f>
        <v>0</v>
      </c>
      <c r="BL196" s="16" t="s">
        <v>138</v>
      </c>
      <c r="BM196" s="237" t="s">
        <v>326</v>
      </c>
    </row>
    <row r="197" s="13" customFormat="1">
      <c r="A197" s="13"/>
      <c r="B197" s="244"/>
      <c r="C197" s="245"/>
      <c r="D197" s="239" t="s">
        <v>142</v>
      </c>
      <c r="E197" s="246" t="s">
        <v>1</v>
      </c>
      <c r="F197" s="247" t="s">
        <v>327</v>
      </c>
      <c r="G197" s="245"/>
      <c r="H197" s="248">
        <v>130</v>
      </c>
      <c r="I197" s="249"/>
      <c r="J197" s="245"/>
      <c r="K197" s="245"/>
      <c r="L197" s="250"/>
      <c r="M197" s="251"/>
      <c r="N197" s="252"/>
      <c r="O197" s="252"/>
      <c r="P197" s="252"/>
      <c r="Q197" s="252"/>
      <c r="R197" s="252"/>
      <c r="S197" s="252"/>
      <c r="T197" s="253"/>
      <c r="U197" s="13"/>
      <c r="V197" s="13"/>
      <c r="W197" s="13"/>
      <c r="X197" s="13"/>
      <c r="Y197" s="13"/>
      <c r="Z197" s="13"/>
      <c r="AA197" s="13"/>
      <c r="AB197" s="13"/>
      <c r="AC197" s="13"/>
      <c r="AD197" s="13"/>
      <c r="AE197" s="13"/>
      <c r="AT197" s="254" t="s">
        <v>142</v>
      </c>
      <c r="AU197" s="254" t="s">
        <v>87</v>
      </c>
      <c r="AV197" s="13" t="s">
        <v>87</v>
      </c>
      <c r="AW197" s="13" t="s">
        <v>32</v>
      </c>
      <c r="AX197" s="13" t="s">
        <v>85</v>
      </c>
      <c r="AY197" s="254" t="s">
        <v>131</v>
      </c>
    </row>
    <row r="198" s="2" customFormat="1" ht="55.5" customHeight="1">
      <c r="A198" s="37"/>
      <c r="B198" s="38"/>
      <c r="C198" s="226" t="s">
        <v>328</v>
      </c>
      <c r="D198" s="226" t="s">
        <v>133</v>
      </c>
      <c r="E198" s="227" t="s">
        <v>329</v>
      </c>
      <c r="F198" s="228" t="s">
        <v>330</v>
      </c>
      <c r="G198" s="229" t="s">
        <v>155</v>
      </c>
      <c r="H198" s="230">
        <v>60</v>
      </c>
      <c r="I198" s="231"/>
      <c r="J198" s="232">
        <f>ROUND(I198*H198,2)</f>
        <v>0</v>
      </c>
      <c r="K198" s="228" t="s">
        <v>137</v>
      </c>
      <c r="L198" s="43"/>
      <c r="M198" s="233" t="s">
        <v>1</v>
      </c>
      <c r="N198" s="234" t="s">
        <v>43</v>
      </c>
      <c r="O198" s="90"/>
      <c r="P198" s="235">
        <f>O198*H198</f>
        <v>0</v>
      </c>
      <c r="Q198" s="235">
        <v>0</v>
      </c>
      <c r="R198" s="235">
        <f>Q198*H198</f>
        <v>0</v>
      </c>
      <c r="S198" s="235">
        <v>0</v>
      </c>
      <c r="T198" s="236">
        <f>S198*H198</f>
        <v>0</v>
      </c>
      <c r="U198" s="37"/>
      <c r="V198" s="37"/>
      <c r="W198" s="37"/>
      <c r="X198" s="37"/>
      <c r="Y198" s="37"/>
      <c r="Z198" s="37"/>
      <c r="AA198" s="37"/>
      <c r="AB198" s="37"/>
      <c r="AC198" s="37"/>
      <c r="AD198" s="37"/>
      <c r="AE198" s="37"/>
      <c r="AR198" s="237" t="s">
        <v>138</v>
      </c>
      <c r="AT198" s="237" t="s">
        <v>133</v>
      </c>
      <c r="AU198" s="237" t="s">
        <v>87</v>
      </c>
      <c r="AY198" s="16" t="s">
        <v>131</v>
      </c>
      <c r="BE198" s="238">
        <f>IF(N198="základní",J198,0)</f>
        <v>0</v>
      </c>
      <c r="BF198" s="238">
        <f>IF(N198="snížená",J198,0)</f>
        <v>0</v>
      </c>
      <c r="BG198" s="238">
        <f>IF(N198="zákl. přenesená",J198,0)</f>
        <v>0</v>
      </c>
      <c r="BH198" s="238">
        <f>IF(N198="sníž. přenesená",J198,0)</f>
        <v>0</v>
      </c>
      <c r="BI198" s="238">
        <f>IF(N198="nulová",J198,0)</f>
        <v>0</v>
      </c>
      <c r="BJ198" s="16" t="s">
        <v>85</v>
      </c>
      <c r="BK198" s="238">
        <f>ROUND(I198*H198,2)</f>
        <v>0</v>
      </c>
      <c r="BL198" s="16" t="s">
        <v>138</v>
      </c>
      <c r="BM198" s="237" t="s">
        <v>331</v>
      </c>
    </row>
    <row r="199" s="13" customFormat="1">
      <c r="A199" s="13"/>
      <c r="B199" s="244"/>
      <c r="C199" s="245"/>
      <c r="D199" s="239" t="s">
        <v>142</v>
      </c>
      <c r="E199" s="246" t="s">
        <v>1</v>
      </c>
      <c r="F199" s="247" t="s">
        <v>322</v>
      </c>
      <c r="G199" s="245"/>
      <c r="H199" s="248">
        <v>60</v>
      </c>
      <c r="I199" s="249"/>
      <c r="J199" s="245"/>
      <c r="K199" s="245"/>
      <c r="L199" s="250"/>
      <c r="M199" s="251"/>
      <c r="N199" s="252"/>
      <c r="O199" s="252"/>
      <c r="P199" s="252"/>
      <c r="Q199" s="252"/>
      <c r="R199" s="252"/>
      <c r="S199" s="252"/>
      <c r="T199" s="253"/>
      <c r="U199" s="13"/>
      <c r="V199" s="13"/>
      <c r="W199" s="13"/>
      <c r="X199" s="13"/>
      <c r="Y199" s="13"/>
      <c r="Z199" s="13"/>
      <c r="AA199" s="13"/>
      <c r="AB199" s="13"/>
      <c r="AC199" s="13"/>
      <c r="AD199" s="13"/>
      <c r="AE199" s="13"/>
      <c r="AT199" s="254" t="s">
        <v>142</v>
      </c>
      <c r="AU199" s="254" t="s">
        <v>87</v>
      </c>
      <c r="AV199" s="13" t="s">
        <v>87</v>
      </c>
      <c r="AW199" s="13" t="s">
        <v>32</v>
      </c>
      <c r="AX199" s="13" t="s">
        <v>85</v>
      </c>
      <c r="AY199" s="254" t="s">
        <v>131</v>
      </c>
    </row>
    <row r="200" s="2" customFormat="1" ht="55.5" customHeight="1">
      <c r="A200" s="37"/>
      <c r="B200" s="38"/>
      <c r="C200" s="226" t="s">
        <v>332</v>
      </c>
      <c r="D200" s="226" t="s">
        <v>133</v>
      </c>
      <c r="E200" s="227" t="s">
        <v>333</v>
      </c>
      <c r="F200" s="228" t="s">
        <v>334</v>
      </c>
      <c r="G200" s="229" t="s">
        <v>155</v>
      </c>
      <c r="H200" s="230">
        <v>20</v>
      </c>
      <c r="I200" s="231"/>
      <c r="J200" s="232">
        <f>ROUND(I200*H200,2)</f>
        <v>0</v>
      </c>
      <c r="K200" s="228" t="s">
        <v>137</v>
      </c>
      <c r="L200" s="43"/>
      <c r="M200" s="233" t="s">
        <v>1</v>
      </c>
      <c r="N200" s="234" t="s">
        <v>43</v>
      </c>
      <c r="O200" s="90"/>
      <c r="P200" s="235">
        <f>O200*H200</f>
        <v>0</v>
      </c>
      <c r="Q200" s="235">
        <v>0</v>
      </c>
      <c r="R200" s="235">
        <f>Q200*H200</f>
        <v>0</v>
      </c>
      <c r="S200" s="235">
        <v>0</v>
      </c>
      <c r="T200" s="236">
        <f>S200*H200</f>
        <v>0</v>
      </c>
      <c r="U200" s="37"/>
      <c r="V200" s="37"/>
      <c r="W200" s="37"/>
      <c r="X200" s="37"/>
      <c r="Y200" s="37"/>
      <c r="Z200" s="37"/>
      <c r="AA200" s="37"/>
      <c r="AB200" s="37"/>
      <c r="AC200" s="37"/>
      <c r="AD200" s="37"/>
      <c r="AE200" s="37"/>
      <c r="AR200" s="237" t="s">
        <v>138</v>
      </c>
      <c r="AT200" s="237" t="s">
        <v>133</v>
      </c>
      <c r="AU200" s="237" t="s">
        <v>87</v>
      </c>
      <c r="AY200" s="16" t="s">
        <v>131</v>
      </c>
      <c r="BE200" s="238">
        <f>IF(N200="základní",J200,0)</f>
        <v>0</v>
      </c>
      <c r="BF200" s="238">
        <f>IF(N200="snížená",J200,0)</f>
        <v>0</v>
      </c>
      <c r="BG200" s="238">
        <f>IF(N200="zákl. přenesená",J200,0)</f>
        <v>0</v>
      </c>
      <c r="BH200" s="238">
        <f>IF(N200="sníž. přenesená",J200,0)</f>
        <v>0</v>
      </c>
      <c r="BI200" s="238">
        <f>IF(N200="nulová",J200,0)</f>
        <v>0</v>
      </c>
      <c r="BJ200" s="16" t="s">
        <v>85</v>
      </c>
      <c r="BK200" s="238">
        <f>ROUND(I200*H200,2)</f>
        <v>0</v>
      </c>
      <c r="BL200" s="16" t="s">
        <v>138</v>
      </c>
      <c r="BM200" s="237" t="s">
        <v>335</v>
      </c>
    </row>
    <row r="201" s="13" customFormat="1">
      <c r="A201" s="13"/>
      <c r="B201" s="244"/>
      <c r="C201" s="245"/>
      <c r="D201" s="239" t="s">
        <v>142</v>
      </c>
      <c r="E201" s="246" t="s">
        <v>1</v>
      </c>
      <c r="F201" s="247" t="s">
        <v>293</v>
      </c>
      <c r="G201" s="245"/>
      <c r="H201" s="248">
        <v>20</v>
      </c>
      <c r="I201" s="249"/>
      <c r="J201" s="245"/>
      <c r="K201" s="245"/>
      <c r="L201" s="250"/>
      <c r="M201" s="251"/>
      <c r="N201" s="252"/>
      <c r="O201" s="252"/>
      <c r="P201" s="252"/>
      <c r="Q201" s="252"/>
      <c r="R201" s="252"/>
      <c r="S201" s="252"/>
      <c r="T201" s="253"/>
      <c r="U201" s="13"/>
      <c r="V201" s="13"/>
      <c r="W201" s="13"/>
      <c r="X201" s="13"/>
      <c r="Y201" s="13"/>
      <c r="Z201" s="13"/>
      <c r="AA201" s="13"/>
      <c r="AB201" s="13"/>
      <c r="AC201" s="13"/>
      <c r="AD201" s="13"/>
      <c r="AE201" s="13"/>
      <c r="AT201" s="254" t="s">
        <v>142</v>
      </c>
      <c r="AU201" s="254" t="s">
        <v>87</v>
      </c>
      <c r="AV201" s="13" t="s">
        <v>87</v>
      </c>
      <c r="AW201" s="13" t="s">
        <v>32</v>
      </c>
      <c r="AX201" s="13" t="s">
        <v>85</v>
      </c>
      <c r="AY201" s="254" t="s">
        <v>131</v>
      </c>
    </row>
    <row r="202" s="2" customFormat="1" ht="44.25" customHeight="1">
      <c r="A202" s="37"/>
      <c r="B202" s="38"/>
      <c r="C202" s="226" t="s">
        <v>336</v>
      </c>
      <c r="D202" s="226" t="s">
        <v>133</v>
      </c>
      <c r="E202" s="227" t="s">
        <v>337</v>
      </c>
      <c r="F202" s="228" t="s">
        <v>338</v>
      </c>
      <c r="G202" s="229" t="s">
        <v>155</v>
      </c>
      <c r="H202" s="230">
        <v>2</v>
      </c>
      <c r="I202" s="231"/>
      <c r="J202" s="232">
        <f>ROUND(I202*H202,2)</f>
        <v>0</v>
      </c>
      <c r="K202" s="228" t="s">
        <v>137</v>
      </c>
      <c r="L202" s="43"/>
      <c r="M202" s="233" t="s">
        <v>1</v>
      </c>
      <c r="N202" s="234" t="s">
        <v>43</v>
      </c>
      <c r="O202" s="90"/>
      <c r="P202" s="235">
        <f>O202*H202</f>
        <v>0</v>
      </c>
      <c r="Q202" s="235">
        <v>0.01281</v>
      </c>
      <c r="R202" s="235">
        <f>Q202*H202</f>
        <v>0.02562</v>
      </c>
      <c r="S202" s="235">
        <v>0</v>
      </c>
      <c r="T202" s="236">
        <f>S202*H202</f>
        <v>0</v>
      </c>
      <c r="U202" s="37"/>
      <c r="V202" s="37"/>
      <c r="W202" s="37"/>
      <c r="X202" s="37"/>
      <c r="Y202" s="37"/>
      <c r="Z202" s="37"/>
      <c r="AA202" s="37"/>
      <c r="AB202" s="37"/>
      <c r="AC202" s="37"/>
      <c r="AD202" s="37"/>
      <c r="AE202" s="37"/>
      <c r="AR202" s="237" t="s">
        <v>138</v>
      </c>
      <c r="AT202" s="237" t="s">
        <v>133</v>
      </c>
      <c r="AU202" s="237" t="s">
        <v>87</v>
      </c>
      <c r="AY202" s="16" t="s">
        <v>131</v>
      </c>
      <c r="BE202" s="238">
        <f>IF(N202="základní",J202,0)</f>
        <v>0</v>
      </c>
      <c r="BF202" s="238">
        <f>IF(N202="snížená",J202,0)</f>
        <v>0</v>
      </c>
      <c r="BG202" s="238">
        <f>IF(N202="zákl. přenesená",J202,0)</f>
        <v>0</v>
      </c>
      <c r="BH202" s="238">
        <f>IF(N202="sníž. přenesená",J202,0)</f>
        <v>0</v>
      </c>
      <c r="BI202" s="238">
        <f>IF(N202="nulová",J202,0)</f>
        <v>0</v>
      </c>
      <c r="BJ202" s="16" t="s">
        <v>85</v>
      </c>
      <c r="BK202" s="238">
        <f>ROUND(I202*H202,2)</f>
        <v>0</v>
      </c>
      <c r="BL202" s="16" t="s">
        <v>138</v>
      </c>
      <c r="BM202" s="237" t="s">
        <v>339</v>
      </c>
    </row>
    <row r="203" s="2" customFormat="1">
      <c r="A203" s="37"/>
      <c r="B203" s="38"/>
      <c r="C203" s="39"/>
      <c r="D203" s="239" t="s">
        <v>140</v>
      </c>
      <c r="E203" s="39"/>
      <c r="F203" s="240" t="s">
        <v>340</v>
      </c>
      <c r="G203" s="39"/>
      <c r="H203" s="39"/>
      <c r="I203" s="241"/>
      <c r="J203" s="39"/>
      <c r="K203" s="39"/>
      <c r="L203" s="43"/>
      <c r="M203" s="242"/>
      <c r="N203" s="243"/>
      <c r="O203" s="90"/>
      <c r="P203" s="90"/>
      <c r="Q203" s="90"/>
      <c r="R203" s="90"/>
      <c r="S203" s="90"/>
      <c r="T203" s="91"/>
      <c r="U203" s="37"/>
      <c r="V203" s="37"/>
      <c r="W203" s="37"/>
      <c r="X203" s="37"/>
      <c r="Y203" s="37"/>
      <c r="Z203" s="37"/>
      <c r="AA203" s="37"/>
      <c r="AB203" s="37"/>
      <c r="AC203" s="37"/>
      <c r="AD203" s="37"/>
      <c r="AE203" s="37"/>
      <c r="AT203" s="16" t="s">
        <v>140</v>
      </c>
      <c r="AU203" s="16" t="s">
        <v>87</v>
      </c>
    </row>
    <row r="204" s="2" customFormat="1" ht="44.25" customHeight="1">
      <c r="A204" s="37"/>
      <c r="B204" s="38"/>
      <c r="C204" s="226" t="s">
        <v>341</v>
      </c>
      <c r="D204" s="226" t="s">
        <v>133</v>
      </c>
      <c r="E204" s="227" t="s">
        <v>342</v>
      </c>
      <c r="F204" s="228" t="s">
        <v>343</v>
      </c>
      <c r="G204" s="229" t="s">
        <v>155</v>
      </c>
      <c r="H204" s="230">
        <v>2</v>
      </c>
      <c r="I204" s="231"/>
      <c r="J204" s="232">
        <f>ROUND(I204*H204,2)</f>
        <v>0</v>
      </c>
      <c r="K204" s="228" t="s">
        <v>137</v>
      </c>
      <c r="L204" s="43"/>
      <c r="M204" s="233" t="s">
        <v>1</v>
      </c>
      <c r="N204" s="234" t="s">
        <v>43</v>
      </c>
      <c r="O204" s="90"/>
      <c r="P204" s="235">
        <f>O204*H204</f>
        <v>0</v>
      </c>
      <c r="Q204" s="235">
        <v>0.021350000000000001</v>
      </c>
      <c r="R204" s="235">
        <f>Q204*H204</f>
        <v>0.042700000000000002</v>
      </c>
      <c r="S204" s="235">
        <v>0</v>
      </c>
      <c r="T204" s="236">
        <f>S204*H204</f>
        <v>0</v>
      </c>
      <c r="U204" s="37"/>
      <c r="V204" s="37"/>
      <c r="W204" s="37"/>
      <c r="X204" s="37"/>
      <c r="Y204" s="37"/>
      <c r="Z204" s="37"/>
      <c r="AA204" s="37"/>
      <c r="AB204" s="37"/>
      <c r="AC204" s="37"/>
      <c r="AD204" s="37"/>
      <c r="AE204" s="37"/>
      <c r="AR204" s="237" t="s">
        <v>138</v>
      </c>
      <c r="AT204" s="237" t="s">
        <v>133</v>
      </c>
      <c r="AU204" s="237" t="s">
        <v>87</v>
      </c>
      <c r="AY204" s="16" t="s">
        <v>131</v>
      </c>
      <c r="BE204" s="238">
        <f>IF(N204="základní",J204,0)</f>
        <v>0</v>
      </c>
      <c r="BF204" s="238">
        <f>IF(N204="snížená",J204,0)</f>
        <v>0</v>
      </c>
      <c r="BG204" s="238">
        <f>IF(N204="zákl. přenesená",J204,0)</f>
        <v>0</v>
      </c>
      <c r="BH204" s="238">
        <f>IF(N204="sníž. přenesená",J204,0)</f>
        <v>0</v>
      </c>
      <c r="BI204" s="238">
        <f>IF(N204="nulová",J204,0)</f>
        <v>0</v>
      </c>
      <c r="BJ204" s="16" t="s">
        <v>85</v>
      </c>
      <c r="BK204" s="238">
        <f>ROUND(I204*H204,2)</f>
        <v>0</v>
      </c>
      <c r="BL204" s="16" t="s">
        <v>138</v>
      </c>
      <c r="BM204" s="237" t="s">
        <v>344</v>
      </c>
    </row>
    <row r="205" s="2" customFormat="1">
      <c r="A205" s="37"/>
      <c r="B205" s="38"/>
      <c r="C205" s="39"/>
      <c r="D205" s="239" t="s">
        <v>140</v>
      </c>
      <c r="E205" s="39"/>
      <c r="F205" s="240" t="s">
        <v>345</v>
      </c>
      <c r="G205" s="39"/>
      <c r="H205" s="39"/>
      <c r="I205" s="241"/>
      <c r="J205" s="39"/>
      <c r="K205" s="39"/>
      <c r="L205" s="43"/>
      <c r="M205" s="242"/>
      <c r="N205" s="243"/>
      <c r="O205" s="90"/>
      <c r="P205" s="90"/>
      <c r="Q205" s="90"/>
      <c r="R205" s="90"/>
      <c r="S205" s="90"/>
      <c r="T205" s="91"/>
      <c r="U205" s="37"/>
      <c r="V205" s="37"/>
      <c r="W205" s="37"/>
      <c r="X205" s="37"/>
      <c r="Y205" s="37"/>
      <c r="Z205" s="37"/>
      <c r="AA205" s="37"/>
      <c r="AB205" s="37"/>
      <c r="AC205" s="37"/>
      <c r="AD205" s="37"/>
      <c r="AE205" s="37"/>
      <c r="AT205" s="16" t="s">
        <v>140</v>
      </c>
      <c r="AU205" s="16" t="s">
        <v>87</v>
      </c>
    </row>
    <row r="206" s="2" customFormat="1" ht="44.25" customHeight="1">
      <c r="A206" s="37"/>
      <c r="B206" s="38"/>
      <c r="C206" s="226" t="s">
        <v>346</v>
      </c>
      <c r="D206" s="226" t="s">
        <v>133</v>
      </c>
      <c r="E206" s="227" t="s">
        <v>347</v>
      </c>
      <c r="F206" s="228" t="s">
        <v>348</v>
      </c>
      <c r="G206" s="229" t="s">
        <v>155</v>
      </c>
      <c r="H206" s="230">
        <v>1</v>
      </c>
      <c r="I206" s="231"/>
      <c r="J206" s="232">
        <f>ROUND(I206*H206,2)</f>
        <v>0</v>
      </c>
      <c r="K206" s="228" t="s">
        <v>137</v>
      </c>
      <c r="L206" s="43"/>
      <c r="M206" s="233" t="s">
        <v>1</v>
      </c>
      <c r="N206" s="234" t="s">
        <v>43</v>
      </c>
      <c r="O206" s="90"/>
      <c r="P206" s="235">
        <f>O206*H206</f>
        <v>0</v>
      </c>
      <c r="Q206" s="235">
        <v>0.02989</v>
      </c>
      <c r="R206" s="235">
        <f>Q206*H206</f>
        <v>0.02989</v>
      </c>
      <c r="S206" s="235">
        <v>0</v>
      </c>
      <c r="T206" s="236">
        <f>S206*H206</f>
        <v>0</v>
      </c>
      <c r="U206" s="37"/>
      <c r="V206" s="37"/>
      <c r="W206" s="37"/>
      <c r="X206" s="37"/>
      <c r="Y206" s="37"/>
      <c r="Z206" s="37"/>
      <c r="AA206" s="37"/>
      <c r="AB206" s="37"/>
      <c r="AC206" s="37"/>
      <c r="AD206" s="37"/>
      <c r="AE206" s="37"/>
      <c r="AR206" s="237" t="s">
        <v>138</v>
      </c>
      <c r="AT206" s="237" t="s">
        <v>133</v>
      </c>
      <c r="AU206" s="237" t="s">
        <v>87</v>
      </c>
      <c r="AY206" s="16" t="s">
        <v>131</v>
      </c>
      <c r="BE206" s="238">
        <f>IF(N206="základní",J206,0)</f>
        <v>0</v>
      </c>
      <c r="BF206" s="238">
        <f>IF(N206="snížená",J206,0)</f>
        <v>0</v>
      </c>
      <c r="BG206" s="238">
        <f>IF(N206="zákl. přenesená",J206,0)</f>
        <v>0</v>
      </c>
      <c r="BH206" s="238">
        <f>IF(N206="sníž. přenesená",J206,0)</f>
        <v>0</v>
      </c>
      <c r="BI206" s="238">
        <f>IF(N206="nulová",J206,0)</f>
        <v>0</v>
      </c>
      <c r="BJ206" s="16" t="s">
        <v>85</v>
      </c>
      <c r="BK206" s="238">
        <f>ROUND(I206*H206,2)</f>
        <v>0</v>
      </c>
      <c r="BL206" s="16" t="s">
        <v>138</v>
      </c>
      <c r="BM206" s="237" t="s">
        <v>349</v>
      </c>
    </row>
    <row r="207" s="2" customFormat="1">
      <c r="A207" s="37"/>
      <c r="B207" s="38"/>
      <c r="C207" s="39"/>
      <c r="D207" s="239" t="s">
        <v>140</v>
      </c>
      <c r="E207" s="39"/>
      <c r="F207" s="240" t="s">
        <v>350</v>
      </c>
      <c r="G207" s="39"/>
      <c r="H207" s="39"/>
      <c r="I207" s="241"/>
      <c r="J207" s="39"/>
      <c r="K207" s="39"/>
      <c r="L207" s="43"/>
      <c r="M207" s="242"/>
      <c r="N207" s="243"/>
      <c r="O207" s="90"/>
      <c r="P207" s="90"/>
      <c r="Q207" s="90"/>
      <c r="R207" s="90"/>
      <c r="S207" s="90"/>
      <c r="T207" s="91"/>
      <c r="U207" s="37"/>
      <c r="V207" s="37"/>
      <c r="W207" s="37"/>
      <c r="X207" s="37"/>
      <c r="Y207" s="37"/>
      <c r="Z207" s="37"/>
      <c r="AA207" s="37"/>
      <c r="AB207" s="37"/>
      <c r="AC207" s="37"/>
      <c r="AD207" s="37"/>
      <c r="AE207" s="37"/>
      <c r="AT207" s="16" t="s">
        <v>140</v>
      </c>
      <c r="AU207" s="16" t="s">
        <v>87</v>
      </c>
    </row>
    <row r="208" s="12" customFormat="1" ht="22.8" customHeight="1">
      <c r="A208" s="12"/>
      <c r="B208" s="211"/>
      <c r="C208" s="212"/>
      <c r="D208" s="213" t="s">
        <v>77</v>
      </c>
      <c r="E208" s="224" t="s">
        <v>351</v>
      </c>
      <c r="F208" s="224" t="s">
        <v>352</v>
      </c>
      <c r="G208" s="212"/>
      <c r="H208" s="212"/>
      <c r="I208" s="215"/>
      <c r="J208" s="225">
        <f>BK208</f>
        <v>0</v>
      </c>
      <c r="K208" s="212"/>
      <c r="L208" s="216"/>
      <c r="M208" s="217"/>
      <c r="N208" s="218"/>
      <c r="O208" s="218"/>
      <c r="P208" s="219">
        <f>P209</f>
        <v>0</v>
      </c>
      <c r="Q208" s="218"/>
      <c r="R208" s="219">
        <f>R209</f>
        <v>0</v>
      </c>
      <c r="S208" s="218"/>
      <c r="T208" s="220">
        <f>T209</f>
        <v>0</v>
      </c>
      <c r="U208" s="12"/>
      <c r="V208" s="12"/>
      <c r="W208" s="12"/>
      <c r="X208" s="12"/>
      <c r="Y208" s="12"/>
      <c r="Z208" s="12"/>
      <c r="AA208" s="12"/>
      <c r="AB208" s="12"/>
      <c r="AC208" s="12"/>
      <c r="AD208" s="12"/>
      <c r="AE208" s="12"/>
      <c r="AR208" s="221" t="s">
        <v>85</v>
      </c>
      <c r="AT208" s="222" t="s">
        <v>77</v>
      </c>
      <c r="AU208" s="222" t="s">
        <v>85</v>
      </c>
      <c r="AY208" s="221" t="s">
        <v>131</v>
      </c>
      <c r="BK208" s="223">
        <f>BK209</f>
        <v>0</v>
      </c>
    </row>
    <row r="209" s="2" customFormat="1" ht="24.15" customHeight="1">
      <c r="A209" s="37"/>
      <c r="B209" s="38"/>
      <c r="C209" s="226" t="s">
        <v>353</v>
      </c>
      <c r="D209" s="226" t="s">
        <v>133</v>
      </c>
      <c r="E209" s="227" t="s">
        <v>354</v>
      </c>
      <c r="F209" s="228" t="s">
        <v>355</v>
      </c>
      <c r="G209" s="229" t="s">
        <v>356</v>
      </c>
      <c r="H209" s="230">
        <v>0.098000000000000004</v>
      </c>
      <c r="I209" s="231"/>
      <c r="J209" s="232">
        <f>ROUND(I209*H209,2)</f>
        <v>0</v>
      </c>
      <c r="K209" s="228" t="s">
        <v>137</v>
      </c>
      <c r="L209" s="43"/>
      <c r="M209" s="233" t="s">
        <v>1</v>
      </c>
      <c r="N209" s="234" t="s">
        <v>43</v>
      </c>
      <c r="O209" s="90"/>
      <c r="P209" s="235">
        <f>O209*H209</f>
        <v>0</v>
      </c>
      <c r="Q209" s="235">
        <v>0</v>
      </c>
      <c r="R209" s="235">
        <f>Q209*H209</f>
        <v>0</v>
      </c>
      <c r="S209" s="235">
        <v>0</v>
      </c>
      <c r="T209" s="236">
        <f>S209*H209</f>
        <v>0</v>
      </c>
      <c r="U209" s="37"/>
      <c r="V209" s="37"/>
      <c r="W209" s="37"/>
      <c r="X209" s="37"/>
      <c r="Y209" s="37"/>
      <c r="Z209" s="37"/>
      <c r="AA209" s="37"/>
      <c r="AB209" s="37"/>
      <c r="AC209" s="37"/>
      <c r="AD209" s="37"/>
      <c r="AE209" s="37"/>
      <c r="AR209" s="237" t="s">
        <v>138</v>
      </c>
      <c r="AT209" s="237" t="s">
        <v>133</v>
      </c>
      <c r="AU209" s="237" t="s">
        <v>87</v>
      </c>
      <c r="AY209" s="16" t="s">
        <v>131</v>
      </c>
      <c r="BE209" s="238">
        <f>IF(N209="základní",J209,0)</f>
        <v>0</v>
      </c>
      <c r="BF209" s="238">
        <f>IF(N209="snížená",J209,0)</f>
        <v>0</v>
      </c>
      <c r="BG209" s="238">
        <f>IF(N209="zákl. přenesená",J209,0)</f>
        <v>0</v>
      </c>
      <c r="BH209" s="238">
        <f>IF(N209="sníž. přenesená",J209,0)</f>
        <v>0</v>
      </c>
      <c r="BI209" s="238">
        <f>IF(N209="nulová",J209,0)</f>
        <v>0</v>
      </c>
      <c r="BJ209" s="16" t="s">
        <v>85</v>
      </c>
      <c r="BK209" s="238">
        <f>ROUND(I209*H209,2)</f>
        <v>0</v>
      </c>
      <c r="BL209" s="16" t="s">
        <v>138</v>
      </c>
      <c r="BM209" s="237" t="s">
        <v>357</v>
      </c>
    </row>
    <row r="210" s="2" customFormat="1" ht="49.92" customHeight="1">
      <c r="A210" s="37"/>
      <c r="B210" s="38"/>
      <c r="C210" s="39"/>
      <c r="D210" s="39"/>
      <c r="E210" s="214" t="s">
        <v>358</v>
      </c>
      <c r="F210" s="214" t="s">
        <v>359</v>
      </c>
      <c r="G210" s="39"/>
      <c r="H210" s="39"/>
      <c r="I210" s="39"/>
      <c r="J210" s="199">
        <f>BK210</f>
        <v>0</v>
      </c>
      <c r="K210" s="39"/>
      <c r="L210" s="43"/>
      <c r="M210" s="242"/>
      <c r="N210" s="243"/>
      <c r="O210" s="90"/>
      <c r="P210" s="90"/>
      <c r="Q210" s="90"/>
      <c r="R210" s="90"/>
      <c r="S210" s="90"/>
      <c r="T210" s="91"/>
      <c r="U210" s="37"/>
      <c r="V210" s="37"/>
      <c r="W210" s="37"/>
      <c r="X210" s="37"/>
      <c r="Y210" s="37"/>
      <c r="Z210" s="37"/>
      <c r="AA210" s="37"/>
      <c r="AB210" s="37"/>
      <c r="AC210" s="37"/>
      <c r="AD210" s="37"/>
      <c r="AE210" s="37"/>
      <c r="AT210" s="16" t="s">
        <v>77</v>
      </c>
      <c r="AU210" s="16" t="s">
        <v>78</v>
      </c>
      <c r="AY210" s="16" t="s">
        <v>360</v>
      </c>
      <c r="BK210" s="238">
        <f>SUM(BK211:BK216)</f>
        <v>0</v>
      </c>
    </row>
    <row r="211" s="2" customFormat="1" ht="16.32" customHeight="1">
      <c r="A211" s="37"/>
      <c r="B211" s="38"/>
      <c r="C211" s="255" t="s">
        <v>1</v>
      </c>
      <c r="D211" s="255" t="s">
        <v>133</v>
      </c>
      <c r="E211" s="256" t="s">
        <v>1</v>
      </c>
      <c r="F211" s="257" t="s">
        <v>1</v>
      </c>
      <c r="G211" s="258" t="s">
        <v>1</v>
      </c>
      <c r="H211" s="259"/>
      <c r="I211" s="260"/>
      <c r="J211" s="261">
        <f>BK211</f>
        <v>0</v>
      </c>
      <c r="K211" s="262"/>
      <c r="L211" s="43"/>
      <c r="M211" s="263" t="s">
        <v>1</v>
      </c>
      <c r="N211" s="264" t="s">
        <v>43</v>
      </c>
      <c r="O211" s="90"/>
      <c r="P211" s="90"/>
      <c r="Q211" s="90"/>
      <c r="R211" s="90"/>
      <c r="S211" s="90"/>
      <c r="T211" s="91"/>
      <c r="U211" s="37"/>
      <c r="V211" s="37"/>
      <c r="W211" s="37"/>
      <c r="X211" s="37"/>
      <c r="Y211" s="37"/>
      <c r="Z211" s="37"/>
      <c r="AA211" s="37"/>
      <c r="AB211" s="37"/>
      <c r="AC211" s="37"/>
      <c r="AD211" s="37"/>
      <c r="AE211" s="37"/>
      <c r="AT211" s="16" t="s">
        <v>360</v>
      </c>
      <c r="AU211" s="16" t="s">
        <v>85</v>
      </c>
      <c r="AY211" s="16" t="s">
        <v>360</v>
      </c>
      <c r="BE211" s="238">
        <f>IF(N211="základní",J211,0)</f>
        <v>0</v>
      </c>
      <c r="BF211" s="238">
        <f>IF(N211="snížená",J211,0)</f>
        <v>0</v>
      </c>
      <c r="BG211" s="238">
        <f>IF(N211="zákl. přenesená",J211,0)</f>
        <v>0</v>
      </c>
      <c r="BH211" s="238">
        <f>IF(N211="sníž. přenesená",J211,0)</f>
        <v>0</v>
      </c>
      <c r="BI211" s="238">
        <f>IF(N211="nulová",J211,0)</f>
        <v>0</v>
      </c>
      <c r="BJ211" s="16" t="s">
        <v>85</v>
      </c>
      <c r="BK211" s="238">
        <f>I211*H211</f>
        <v>0</v>
      </c>
    </row>
    <row r="212" s="2" customFormat="1" ht="16.32" customHeight="1">
      <c r="A212" s="37"/>
      <c r="B212" s="38"/>
      <c r="C212" s="255" t="s">
        <v>1</v>
      </c>
      <c r="D212" s="255" t="s">
        <v>133</v>
      </c>
      <c r="E212" s="256" t="s">
        <v>1</v>
      </c>
      <c r="F212" s="257" t="s">
        <v>1</v>
      </c>
      <c r="G212" s="258" t="s">
        <v>1</v>
      </c>
      <c r="H212" s="259"/>
      <c r="I212" s="260"/>
      <c r="J212" s="261">
        <f>BK212</f>
        <v>0</v>
      </c>
      <c r="K212" s="262"/>
      <c r="L212" s="43"/>
      <c r="M212" s="263" t="s">
        <v>1</v>
      </c>
      <c r="N212" s="264" t="s">
        <v>43</v>
      </c>
      <c r="O212" s="90"/>
      <c r="P212" s="90"/>
      <c r="Q212" s="90"/>
      <c r="R212" s="90"/>
      <c r="S212" s="90"/>
      <c r="T212" s="91"/>
      <c r="U212" s="37"/>
      <c r="V212" s="37"/>
      <c r="W212" s="37"/>
      <c r="X212" s="37"/>
      <c r="Y212" s="37"/>
      <c r="Z212" s="37"/>
      <c r="AA212" s="37"/>
      <c r="AB212" s="37"/>
      <c r="AC212" s="37"/>
      <c r="AD212" s="37"/>
      <c r="AE212" s="37"/>
      <c r="AT212" s="16" t="s">
        <v>360</v>
      </c>
      <c r="AU212" s="16" t="s">
        <v>85</v>
      </c>
      <c r="AY212" s="16" t="s">
        <v>360</v>
      </c>
      <c r="BE212" s="238">
        <f>IF(N212="základní",J212,0)</f>
        <v>0</v>
      </c>
      <c r="BF212" s="238">
        <f>IF(N212="snížená",J212,0)</f>
        <v>0</v>
      </c>
      <c r="BG212" s="238">
        <f>IF(N212="zákl. přenesená",J212,0)</f>
        <v>0</v>
      </c>
      <c r="BH212" s="238">
        <f>IF(N212="sníž. přenesená",J212,0)</f>
        <v>0</v>
      </c>
      <c r="BI212" s="238">
        <f>IF(N212="nulová",J212,0)</f>
        <v>0</v>
      </c>
      <c r="BJ212" s="16" t="s">
        <v>85</v>
      </c>
      <c r="BK212" s="238">
        <f>I212*H212</f>
        <v>0</v>
      </c>
    </row>
    <row r="213" s="2" customFormat="1" ht="16.32" customHeight="1">
      <c r="A213" s="37"/>
      <c r="B213" s="38"/>
      <c r="C213" s="255" t="s">
        <v>1</v>
      </c>
      <c r="D213" s="255" t="s">
        <v>133</v>
      </c>
      <c r="E213" s="256" t="s">
        <v>1</v>
      </c>
      <c r="F213" s="257" t="s">
        <v>1</v>
      </c>
      <c r="G213" s="258" t="s">
        <v>1</v>
      </c>
      <c r="H213" s="259"/>
      <c r="I213" s="260"/>
      <c r="J213" s="261">
        <f>BK213</f>
        <v>0</v>
      </c>
      <c r="K213" s="262"/>
      <c r="L213" s="43"/>
      <c r="M213" s="263" t="s">
        <v>1</v>
      </c>
      <c r="N213" s="264" t="s">
        <v>43</v>
      </c>
      <c r="O213" s="90"/>
      <c r="P213" s="90"/>
      <c r="Q213" s="90"/>
      <c r="R213" s="90"/>
      <c r="S213" s="90"/>
      <c r="T213" s="91"/>
      <c r="U213" s="37"/>
      <c r="V213" s="37"/>
      <c r="W213" s="37"/>
      <c r="X213" s="37"/>
      <c r="Y213" s="37"/>
      <c r="Z213" s="37"/>
      <c r="AA213" s="37"/>
      <c r="AB213" s="37"/>
      <c r="AC213" s="37"/>
      <c r="AD213" s="37"/>
      <c r="AE213" s="37"/>
      <c r="AT213" s="16" t="s">
        <v>360</v>
      </c>
      <c r="AU213" s="16" t="s">
        <v>85</v>
      </c>
      <c r="AY213" s="16" t="s">
        <v>360</v>
      </c>
      <c r="BE213" s="238">
        <f>IF(N213="základní",J213,0)</f>
        <v>0</v>
      </c>
      <c r="BF213" s="238">
        <f>IF(N213="snížená",J213,0)</f>
        <v>0</v>
      </c>
      <c r="BG213" s="238">
        <f>IF(N213="zákl. přenesená",J213,0)</f>
        <v>0</v>
      </c>
      <c r="BH213" s="238">
        <f>IF(N213="sníž. přenesená",J213,0)</f>
        <v>0</v>
      </c>
      <c r="BI213" s="238">
        <f>IF(N213="nulová",J213,0)</f>
        <v>0</v>
      </c>
      <c r="BJ213" s="16" t="s">
        <v>85</v>
      </c>
      <c r="BK213" s="238">
        <f>I213*H213</f>
        <v>0</v>
      </c>
    </row>
    <row r="214" s="2" customFormat="1" ht="16.32" customHeight="1">
      <c r="A214" s="37"/>
      <c r="B214" s="38"/>
      <c r="C214" s="255" t="s">
        <v>1</v>
      </c>
      <c r="D214" s="255" t="s">
        <v>133</v>
      </c>
      <c r="E214" s="256" t="s">
        <v>1</v>
      </c>
      <c r="F214" s="257" t="s">
        <v>1</v>
      </c>
      <c r="G214" s="258" t="s">
        <v>1</v>
      </c>
      <c r="H214" s="259"/>
      <c r="I214" s="260"/>
      <c r="J214" s="261">
        <f>BK214</f>
        <v>0</v>
      </c>
      <c r="K214" s="262"/>
      <c r="L214" s="43"/>
      <c r="M214" s="263" t="s">
        <v>1</v>
      </c>
      <c r="N214" s="264" t="s">
        <v>43</v>
      </c>
      <c r="O214" s="90"/>
      <c r="P214" s="90"/>
      <c r="Q214" s="90"/>
      <c r="R214" s="90"/>
      <c r="S214" s="90"/>
      <c r="T214" s="91"/>
      <c r="U214" s="37"/>
      <c r="V214" s="37"/>
      <c r="W214" s="37"/>
      <c r="X214" s="37"/>
      <c r="Y214" s="37"/>
      <c r="Z214" s="37"/>
      <c r="AA214" s="37"/>
      <c r="AB214" s="37"/>
      <c r="AC214" s="37"/>
      <c r="AD214" s="37"/>
      <c r="AE214" s="37"/>
      <c r="AT214" s="16" t="s">
        <v>360</v>
      </c>
      <c r="AU214" s="16" t="s">
        <v>85</v>
      </c>
      <c r="AY214" s="16" t="s">
        <v>360</v>
      </c>
      <c r="BE214" s="238">
        <f>IF(N214="základní",J214,0)</f>
        <v>0</v>
      </c>
      <c r="BF214" s="238">
        <f>IF(N214="snížená",J214,0)</f>
        <v>0</v>
      </c>
      <c r="BG214" s="238">
        <f>IF(N214="zákl. přenesená",J214,0)</f>
        <v>0</v>
      </c>
      <c r="BH214" s="238">
        <f>IF(N214="sníž. přenesená",J214,0)</f>
        <v>0</v>
      </c>
      <c r="BI214" s="238">
        <f>IF(N214="nulová",J214,0)</f>
        <v>0</v>
      </c>
      <c r="BJ214" s="16" t="s">
        <v>85</v>
      </c>
      <c r="BK214" s="238">
        <f>I214*H214</f>
        <v>0</v>
      </c>
    </row>
    <row r="215" s="2" customFormat="1" ht="16.32" customHeight="1">
      <c r="A215" s="37"/>
      <c r="B215" s="38"/>
      <c r="C215" s="255" t="s">
        <v>1</v>
      </c>
      <c r="D215" s="255" t="s">
        <v>133</v>
      </c>
      <c r="E215" s="256" t="s">
        <v>1</v>
      </c>
      <c r="F215" s="257" t="s">
        <v>1</v>
      </c>
      <c r="G215" s="258" t="s">
        <v>1</v>
      </c>
      <c r="H215" s="259"/>
      <c r="I215" s="260"/>
      <c r="J215" s="261">
        <f>BK215</f>
        <v>0</v>
      </c>
      <c r="K215" s="262"/>
      <c r="L215" s="43"/>
      <c r="M215" s="263" t="s">
        <v>1</v>
      </c>
      <c r="N215" s="264" t="s">
        <v>43</v>
      </c>
      <c r="O215" s="90"/>
      <c r="P215" s="90"/>
      <c r="Q215" s="90"/>
      <c r="R215" s="90"/>
      <c r="S215" s="90"/>
      <c r="T215" s="91"/>
      <c r="U215" s="37"/>
      <c r="V215" s="37"/>
      <c r="W215" s="37"/>
      <c r="X215" s="37"/>
      <c r="Y215" s="37"/>
      <c r="Z215" s="37"/>
      <c r="AA215" s="37"/>
      <c r="AB215" s="37"/>
      <c r="AC215" s="37"/>
      <c r="AD215" s="37"/>
      <c r="AE215" s="37"/>
      <c r="AT215" s="16" t="s">
        <v>360</v>
      </c>
      <c r="AU215" s="16" t="s">
        <v>85</v>
      </c>
      <c r="AY215" s="16" t="s">
        <v>360</v>
      </c>
      <c r="BE215" s="238">
        <f>IF(N215="základní",J215,0)</f>
        <v>0</v>
      </c>
      <c r="BF215" s="238">
        <f>IF(N215="snížená",J215,0)</f>
        <v>0</v>
      </c>
      <c r="BG215" s="238">
        <f>IF(N215="zákl. přenesená",J215,0)</f>
        <v>0</v>
      </c>
      <c r="BH215" s="238">
        <f>IF(N215="sníž. přenesená",J215,0)</f>
        <v>0</v>
      </c>
      <c r="BI215" s="238">
        <f>IF(N215="nulová",J215,0)</f>
        <v>0</v>
      </c>
      <c r="BJ215" s="16" t="s">
        <v>85</v>
      </c>
      <c r="BK215" s="238">
        <f>I215*H215</f>
        <v>0</v>
      </c>
    </row>
    <row r="216" s="2" customFormat="1" ht="16.32" customHeight="1">
      <c r="A216" s="37"/>
      <c r="B216" s="38"/>
      <c r="C216" s="255" t="s">
        <v>1</v>
      </c>
      <c r="D216" s="255" t="s">
        <v>133</v>
      </c>
      <c r="E216" s="256" t="s">
        <v>1</v>
      </c>
      <c r="F216" s="257" t="s">
        <v>1</v>
      </c>
      <c r="G216" s="258" t="s">
        <v>1</v>
      </c>
      <c r="H216" s="259"/>
      <c r="I216" s="260"/>
      <c r="J216" s="261">
        <f>BK216</f>
        <v>0</v>
      </c>
      <c r="K216" s="262"/>
      <c r="L216" s="43"/>
      <c r="M216" s="263" t="s">
        <v>1</v>
      </c>
      <c r="N216" s="264" t="s">
        <v>43</v>
      </c>
      <c r="O216" s="265"/>
      <c r="P216" s="265"/>
      <c r="Q216" s="265"/>
      <c r="R216" s="265"/>
      <c r="S216" s="265"/>
      <c r="T216" s="266"/>
      <c r="U216" s="37"/>
      <c r="V216" s="37"/>
      <c r="W216" s="37"/>
      <c r="X216" s="37"/>
      <c r="Y216" s="37"/>
      <c r="Z216" s="37"/>
      <c r="AA216" s="37"/>
      <c r="AB216" s="37"/>
      <c r="AC216" s="37"/>
      <c r="AD216" s="37"/>
      <c r="AE216" s="37"/>
      <c r="AT216" s="16" t="s">
        <v>360</v>
      </c>
      <c r="AU216" s="16" t="s">
        <v>85</v>
      </c>
      <c r="AY216" s="16" t="s">
        <v>360</v>
      </c>
      <c r="BE216" s="238">
        <f>IF(N216="základní",J216,0)</f>
        <v>0</v>
      </c>
      <c r="BF216" s="238">
        <f>IF(N216="snížená",J216,0)</f>
        <v>0</v>
      </c>
      <c r="BG216" s="238">
        <f>IF(N216="zákl. přenesená",J216,0)</f>
        <v>0</v>
      </c>
      <c r="BH216" s="238">
        <f>IF(N216="sníž. přenesená",J216,0)</f>
        <v>0</v>
      </c>
      <c r="BI216" s="238">
        <f>IF(N216="nulová",J216,0)</f>
        <v>0</v>
      </c>
      <c r="BJ216" s="16" t="s">
        <v>85</v>
      </c>
      <c r="BK216" s="238">
        <f>I216*H216</f>
        <v>0</v>
      </c>
    </row>
    <row r="217" s="2" customFormat="1" ht="6.96" customHeight="1">
      <c r="A217" s="37"/>
      <c r="B217" s="65"/>
      <c r="C217" s="66"/>
      <c r="D217" s="66"/>
      <c r="E217" s="66"/>
      <c r="F217" s="66"/>
      <c r="G217" s="66"/>
      <c r="H217" s="66"/>
      <c r="I217" s="66"/>
      <c r="J217" s="66"/>
      <c r="K217" s="66"/>
      <c r="L217" s="43"/>
      <c r="M217" s="37"/>
      <c r="O217" s="37"/>
      <c r="P217" s="37"/>
      <c r="Q217" s="37"/>
      <c r="R217" s="37"/>
      <c r="S217" s="37"/>
      <c r="T217" s="37"/>
      <c r="U217" s="37"/>
      <c r="V217" s="37"/>
      <c r="W217" s="37"/>
      <c r="X217" s="37"/>
      <c r="Y217" s="37"/>
      <c r="Z217" s="37"/>
      <c r="AA217" s="37"/>
      <c r="AB217" s="37"/>
      <c r="AC217" s="37"/>
      <c r="AD217" s="37"/>
      <c r="AE217" s="37"/>
    </row>
  </sheetData>
  <sheetProtection sheet="1" autoFilter="0" formatColumns="0" formatRows="0" objects="1" scenarios="1" spinCount="100000" saltValue="Wyaxhs9rT1duJodEDxcatvjGs5TGz6bck09etfDiCgVWla2+qIxS+QY5HWZEtDPi1YOL1zLIwD+CeivLty7vxg==" hashValue="x/AFBmySnCLfXtX/aV1BUf104thk3Am+eaONyxy0XN/kYBP0WTvtvxwZ0uWRihEvBpz0BbPzuB0VWRhln2A57w==" algorithmName="SHA-512" password="CC35"/>
  <autoFilter ref="C123:K216"/>
  <mergeCells count="12">
    <mergeCell ref="E7:H7"/>
    <mergeCell ref="E9:H9"/>
    <mergeCell ref="E11:H11"/>
    <mergeCell ref="E20:H20"/>
    <mergeCell ref="E29:H29"/>
    <mergeCell ref="E85:H85"/>
    <mergeCell ref="E87:H87"/>
    <mergeCell ref="E89:H89"/>
    <mergeCell ref="E112:H112"/>
    <mergeCell ref="E114:H114"/>
    <mergeCell ref="E116:H116"/>
    <mergeCell ref="L2:V2"/>
  </mergeCells>
  <dataValidations count="2">
    <dataValidation type="list" allowBlank="1" showInputMessage="1" showErrorMessage="1" error="Povoleny jsou hodnoty K, M." sqref="D211:D217">
      <formula1>"K, M"</formula1>
    </dataValidation>
    <dataValidation type="list" allowBlank="1" showInputMessage="1" showErrorMessage="1" error="Povoleny jsou hodnoty základní, snížená, zákl. přenesená, sníž. přenesená, nulová." sqref="N211:N217">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98</v>
      </c>
    </row>
    <row r="3" s="1" customFormat="1" ht="6.96" customHeight="1">
      <c r="B3" s="145"/>
      <c r="C3" s="146"/>
      <c r="D3" s="146"/>
      <c r="E3" s="146"/>
      <c r="F3" s="146"/>
      <c r="G3" s="146"/>
      <c r="H3" s="146"/>
      <c r="I3" s="146"/>
      <c r="J3" s="146"/>
      <c r="K3" s="146"/>
      <c r="L3" s="19"/>
      <c r="AT3" s="16" t="s">
        <v>87</v>
      </c>
    </row>
    <row r="4" s="1" customFormat="1" ht="24.96" customHeight="1">
      <c r="B4" s="19"/>
      <c r="D4" s="147" t="s">
        <v>102</v>
      </c>
      <c r="L4" s="19"/>
      <c r="M4" s="148" t="s">
        <v>10</v>
      </c>
      <c r="AT4" s="16" t="s">
        <v>4</v>
      </c>
    </row>
    <row r="5" s="1" customFormat="1" ht="6.96" customHeight="1">
      <c r="B5" s="19"/>
      <c r="L5" s="19"/>
    </row>
    <row r="6" s="1" customFormat="1" ht="12" customHeight="1">
      <c r="B6" s="19"/>
      <c r="D6" s="149" t="s">
        <v>16</v>
      </c>
      <c r="L6" s="19"/>
    </row>
    <row r="7" s="1" customFormat="1" ht="16.5" customHeight="1">
      <c r="B7" s="19"/>
      <c r="E7" s="150" t="str">
        <f>'Rekapitulace stavby'!K6</f>
        <v>Tréninková hala pro míčové sporty Vodova-DPS</v>
      </c>
      <c r="F7" s="149"/>
      <c r="G7" s="149"/>
      <c r="H7" s="149"/>
      <c r="L7" s="19"/>
    </row>
    <row r="8" s="1" customFormat="1" ht="12" customHeight="1">
      <c r="B8" s="19"/>
      <c r="D8" s="149" t="s">
        <v>103</v>
      </c>
      <c r="L8" s="19"/>
    </row>
    <row r="9" s="2" customFormat="1" ht="16.5" customHeight="1">
      <c r="A9" s="37"/>
      <c r="B9" s="43"/>
      <c r="C9" s="37"/>
      <c r="D9" s="37"/>
      <c r="E9" s="150" t="s">
        <v>361</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49" t="s">
        <v>105</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1" t="s">
        <v>362</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49" t="s">
        <v>18</v>
      </c>
      <c r="E13" s="37"/>
      <c r="F13" s="140" t="s">
        <v>1</v>
      </c>
      <c r="G13" s="37"/>
      <c r="H13" s="37"/>
      <c r="I13" s="149"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49" t="s">
        <v>20</v>
      </c>
      <c r="E14" s="37"/>
      <c r="F14" s="140" t="s">
        <v>363</v>
      </c>
      <c r="G14" s="37"/>
      <c r="H14" s="37"/>
      <c r="I14" s="149" t="s">
        <v>22</v>
      </c>
      <c r="J14" s="152" t="str">
        <f>'Rekapitulace stavby'!AN8</f>
        <v>14. 7. 2021</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49" t="s">
        <v>24</v>
      </c>
      <c r="E16" s="37"/>
      <c r="F16" s="37"/>
      <c r="G16" s="37"/>
      <c r="H16" s="37"/>
      <c r="I16" s="149"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364</v>
      </c>
      <c r="F17" s="37"/>
      <c r="G17" s="37"/>
      <c r="H17" s="37"/>
      <c r="I17" s="149"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49" t="s">
        <v>28</v>
      </c>
      <c r="E19" s="37"/>
      <c r="F19" s="37"/>
      <c r="G19" s="37"/>
      <c r="H19" s="37"/>
      <c r="I19" s="149"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49"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49" t="s">
        <v>30</v>
      </c>
      <c r="E22" s="37"/>
      <c r="F22" s="37"/>
      <c r="G22" s="37"/>
      <c r="H22" s="37"/>
      <c r="I22" s="149" t="s">
        <v>25</v>
      </c>
      <c r="J22" s="140" t="s">
        <v>1</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31</v>
      </c>
      <c r="F23" s="37"/>
      <c r="G23" s="37"/>
      <c r="H23" s="37"/>
      <c r="I23" s="149" t="s">
        <v>27</v>
      </c>
      <c r="J23" s="140" t="s">
        <v>1</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49" t="s">
        <v>33</v>
      </c>
      <c r="E25" s="37"/>
      <c r="F25" s="37"/>
      <c r="G25" s="37"/>
      <c r="H25" s="37"/>
      <c r="I25" s="149" t="s">
        <v>25</v>
      </c>
      <c r="J25" s="140" t="s">
        <v>34</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365</v>
      </c>
      <c r="F26" s="37"/>
      <c r="G26" s="37"/>
      <c r="H26" s="37"/>
      <c r="I26" s="149" t="s">
        <v>27</v>
      </c>
      <c r="J26" s="140" t="s">
        <v>36</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49" t="s">
        <v>37</v>
      </c>
      <c r="E28" s="37"/>
      <c r="F28" s="37"/>
      <c r="G28" s="37"/>
      <c r="H28" s="37"/>
      <c r="I28" s="37"/>
      <c r="J28" s="37"/>
      <c r="K28" s="37"/>
      <c r="L28" s="62"/>
      <c r="S28" s="37"/>
      <c r="T28" s="37"/>
      <c r="U28" s="37"/>
      <c r="V28" s="37"/>
      <c r="W28" s="37"/>
      <c r="X28" s="37"/>
      <c r="Y28" s="37"/>
      <c r="Z28" s="37"/>
      <c r="AA28" s="37"/>
      <c r="AB28" s="37"/>
      <c r="AC28" s="37"/>
      <c r="AD28" s="37"/>
      <c r="AE28" s="37"/>
    </row>
    <row r="29" s="8" customFormat="1" ht="16.5" customHeight="1">
      <c r="A29" s="153"/>
      <c r="B29" s="154"/>
      <c r="C29" s="153"/>
      <c r="D29" s="153"/>
      <c r="E29" s="155" t="s">
        <v>1</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7"/>
      <c r="E31" s="157"/>
      <c r="F31" s="157"/>
      <c r="G31" s="157"/>
      <c r="H31" s="157"/>
      <c r="I31" s="157"/>
      <c r="J31" s="157"/>
      <c r="K31" s="157"/>
      <c r="L31" s="62"/>
      <c r="S31" s="37"/>
      <c r="T31" s="37"/>
      <c r="U31" s="37"/>
      <c r="V31" s="37"/>
      <c r="W31" s="37"/>
      <c r="X31" s="37"/>
      <c r="Y31" s="37"/>
      <c r="Z31" s="37"/>
      <c r="AA31" s="37"/>
      <c r="AB31" s="37"/>
      <c r="AC31" s="37"/>
      <c r="AD31" s="37"/>
      <c r="AE31" s="37"/>
    </row>
    <row r="32" s="2" customFormat="1" ht="25.44" customHeight="1">
      <c r="A32" s="37"/>
      <c r="B32" s="43"/>
      <c r="C32" s="37"/>
      <c r="D32" s="158" t="s">
        <v>38</v>
      </c>
      <c r="E32" s="37"/>
      <c r="F32" s="37"/>
      <c r="G32" s="37"/>
      <c r="H32" s="37"/>
      <c r="I32" s="37"/>
      <c r="J32" s="159">
        <f>ROUND(J124, 2)</f>
        <v>0</v>
      </c>
      <c r="K32" s="37"/>
      <c r="L32" s="62"/>
      <c r="S32" s="37"/>
      <c r="T32" s="37"/>
      <c r="U32" s="37"/>
      <c r="V32" s="37"/>
      <c r="W32" s="37"/>
      <c r="X32" s="37"/>
      <c r="Y32" s="37"/>
      <c r="Z32" s="37"/>
      <c r="AA32" s="37"/>
      <c r="AB32" s="37"/>
      <c r="AC32" s="37"/>
      <c r="AD32" s="37"/>
      <c r="AE32" s="37"/>
    </row>
    <row r="33" s="2" customFormat="1" ht="6.96" customHeight="1">
      <c r="A33" s="37"/>
      <c r="B33" s="43"/>
      <c r="C33" s="37"/>
      <c r="D33" s="157"/>
      <c r="E33" s="157"/>
      <c r="F33" s="157"/>
      <c r="G33" s="157"/>
      <c r="H33" s="157"/>
      <c r="I33" s="157"/>
      <c r="J33" s="157"/>
      <c r="K33" s="157"/>
      <c r="L33" s="62"/>
      <c r="S33" s="37"/>
      <c r="T33" s="37"/>
      <c r="U33" s="37"/>
      <c r="V33" s="37"/>
      <c r="W33" s="37"/>
      <c r="X33" s="37"/>
      <c r="Y33" s="37"/>
      <c r="Z33" s="37"/>
      <c r="AA33" s="37"/>
      <c r="AB33" s="37"/>
      <c r="AC33" s="37"/>
      <c r="AD33" s="37"/>
      <c r="AE33" s="37"/>
    </row>
    <row r="34" s="2" customFormat="1" ht="14.4" customHeight="1">
      <c r="A34" s="37"/>
      <c r="B34" s="43"/>
      <c r="C34" s="37"/>
      <c r="D34" s="37"/>
      <c r="E34" s="37"/>
      <c r="F34" s="160" t="s">
        <v>40</v>
      </c>
      <c r="G34" s="37"/>
      <c r="H34" s="37"/>
      <c r="I34" s="160" t="s">
        <v>39</v>
      </c>
      <c r="J34" s="160" t="s">
        <v>41</v>
      </c>
      <c r="K34" s="37"/>
      <c r="L34" s="62"/>
      <c r="S34" s="37"/>
      <c r="T34" s="37"/>
      <c r="U34" s="37"/>
      <c r="V34" s="37"/>
      <c r="W34" s="37"/>
      <c r="X34" s="37"/>
      <c r="Y34" s="37"/>
      <c r="Z34" s="37"/>
      <c r="AA34" s="37"/>
      <c r="AB34" s="37"/>
      <c r="AC34" s="37"/>
      <c r="AD34" s="37"/>
      <c r="AE34" s="37"/>
    </row>
    <row r="35" s="2" customFormat="1" ht="14.4" customHeight="1">
      <c r="A35" s="37"/>
      <c r="B35" s="43"/>
      <c r="C35" s="37"/>
      <c r="D35" s="161" t="s">
        <v>42</v>
      </c>
      <c r="E35" s="149" t="s">
        <v>43</v>
      </c>
      <c r="F35" s="162">
        <f>ROUND((ROUND((SUM(BE124:BE278)),  2) + SUM(BE280:BE285)), 2)</f>
        <v>0</v>
      </c>
      <c r="G35" s="37"/>
      <c r="H35" s="37"/>
      <c r="I35" s="163">
        <v>0.20999999999999999</v>
      </c>
      <c r="J35" s="162">
        <f>ROUND((ROUND(((SUM(BE124:BE278))*I35),  2) + (SUM(BE280:BE285)*I35)),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49" t="s">
        <v>44</v>
      </c>
      <c r="F36" s="162">
        <f>ROUND((ROUND((SUM(BF124:BF278)),  2) + SUM(BF280:BF285)), 2)</f>
        <v>0</v>
      </c>
      <c r="G36" s="37"/>
      <c r="H36" s="37"/>
      <c r="I36" s="163">
        <v>0.14999999999999999</v>
      </c>
      <c r="J36" s="162">
        <f>ROUND((ROUND(((SUM(BF124:BF278))*I36),  2) + (SUM(BF280:BF285)*I36)),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9" t="s">
        <v>45</v>
      </c>
      <c r="F37" s="162">
        <f>ROUND((ROUND((SUM(BG124:BG278)),  2) + SUM(BG280:BG285)), 2)</f>
        <v>0</v>
      </c>
      <c r="G37" s="37"/>
      <c r="H37" s="37"/>
      <c r="I37" s="163">
        <v>0.20999999999999999</v>
      </c>
      <c r="J37" s="162">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49" t="s">
        <v>46</v>
      </c>
      <c r="F38" s="162">
        <f>ROUND((ROUND((SUM(BH124:BH278)),  2) + SUM(BH280:BH285)), 2)</f>
        <v>0</v>
      </c>
      <c r="G38" s="37"/>
      <c r="H38" s="37"/>
      <c r="I38" s="163">
        <v>0.14999999999999999</v>
      </c>
      <c r="J38" s="162">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49" t="s">
        <v>47</v>
      </c>
      <c r="F39" s="162">
        <f>ROUND((ROUND((SUM(BI124:BI278)),  2) + SUM(BI280:BI285)), 2)</f>
        <v>0</v>
      </c>
      <c r="G39" s="37"/>
      <c r="H39" s="37"/>
      <c r="I39" s="163">
        <v>0</v>
      </c>
      <c r="J39" s="162">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4"/>
      <c r="D41" s="165" t="s">
        <v>48</v>
      </c>
      <c r="E41" s="166"/>
      <c r="F41" s="166"/>
      <c r="G41" s="167" t="s">
        <v>49</v>
      </c>
      <c r="H41" s="168" t="s">
        <v>50</v>
      </c>
      <c r="I41" s="166"/>
      <c r="J41" s="169">
        <f>SUM(J32:J39)</f>
        <v>0</v>
      </c>
      <c r="K41" s="170"/>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1" t="s">
        <v>51</v>
      </c>
      <c r="E50" s="172"/>
      <c r="F50" s="172"/>
      <c r="G50" s="171" t="s">
        <v>52</v>
      </c>
      <c r="H50" s="172"/>
      <c r="I50" s="172"/>
      <c r="J50" s="172"/>
      <c r="K50" s="172"/>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3" t="s">
        <v>53</v>
      </c>
      <c r="E61" s="174"/>
      <c r="F61" s="175" t="s">
        <v>54</v>
      </c>
      <c r="G61" s="173" t="s">
        <v>53</v>
      </c>
      <c r="H61" s="174"/>
      <c r="I61" s="174"/>
      <c r="J61" s="176" t="s">
        <v>54</v>
      </c>
      <c r="K61" s="174"/>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1" t="s">
        <v>55</v>
      </c>
      <c r="E65" s="177"/>
      <c r="F65" s="177"/>
      <c r="G65" s="171" t="s">
        <v>56</v>
      </c>
      <c r="H65" s="177"/>
      <c r="I65" s="177"/>
      <c r="J65" s="177"/>
      <c r="K65" s="17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3" t="s">
        <v>53</v>
      </c>
      <c r="E76" s="174"/>
      <c r="F76" s="175" t="s">
        <v>54</v>
      </c>
      <c r="G76" s="173" t="s">
        <v>53</v>
      </c>
      <c r="H76" s="174"/>
      <c r="I76" s="174"/>
      <c r="J76" s="176" t="s">
        <v>54</v>
      </c>
      <c r="K76" s="174"/>
      <c r="L76" s="62"/>
      <c r="S76" s="37"/>
      <c r="T76" s="37"/>
      <c r="U76" s="37"/>
      <c r="V76" s="37"/>
      <c r="W76" s="37"/>
      <c r="X76" s="37"/>
      <c r="Y76" s="37"/>
      <c r="Z76" s="37"/>
      <c r="AA76" s="37"/>
      <c r="AB76" s="37"/>
      <c r="AC76" s="37"/>
      <c r="AD76" s="37"/>
      <c r="AE76" s="37"/>
    </row>
    <row r="77" s="2" customFormat="1" ht="14.4" customHeight="1">
      <c r="A77" s="37"/>
      <c r="B77" s="178"/>
      <c r="C77" s="179"/>
      <c r="D77" s="179"/>
      <c r="E77" s="179"/>
      <c r="F77" s="179"/>
      <c r="G77" s="179"/>
      <c r="H77" s="179"/>
      <c r="I77" s="179"/>
      <c r="J77" s="179"/>
      <c r="K77" s="179"/>
      <c r="L77" s="62"/>
      <c r="S77" s="37"/>
      <c r="T77" s="37"/>
      <c r="U77" s="37"/>
      <c r="V77" s="37"/>
      <c r="W77" s="37"/>
      <c r="X77" s="37"/>
      <c r="Y77" s="37"/>
      <c r="Z77" s="37"/>
      <c r="AA77" s="37"/>
      <c r="AB77" s="37"/>
      <c r="AC77" s="37"/>
      <c r="AD77" s="37"/>
      <c r="AE77" s="37"/>
    </row>
    <row r="81" s="2" customFormat="1" ht="6.96" customHeight="1">
      <c r="A81" s="37"/>
      <c r="B81" s="180"/>
      <c r="C81" s="181"/>
      <c r="D81" s="181"/>
      <c r="E81" s="181"/>
      <c r="F81" s="181"/>
      <c r="G81" s="181"/>
      <c r="H81" s="181"/>
      <c r="I81" s="181"/>
      <c r="J81" s="181"/>
      <c r="K81" s="181"/>
      <c r="L81" s="62"/>
      <c r="S81" s="37"/>
      <c r="T81" s="37"/>
      <c r="U81" s="37"/>
      <c r="V81" s="37"/>
      <c r="W81" s="37"/>
      <c r="X81" s="37"/>
      <c r="Y81" s="37"/>
      <c r="Z81" s="37"/>
      <c r="AA81" s="37"/>
      <c r="AB81" s="37"/>
      <c r="AC81" s="37"/>
      <c r="AD81" s="37"/>
      <c r="AE81" s="37"/>
    </row>
    <row r="82" s="2" customFormat="1" ht="24.96" customHeight="1">
      <c r="A82" s="37"/>
      <c r="B82" s="38"/>
      <c r="C82" s="22" t="s">
        <v>107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82" t="str">
        <f>E7</f>
        <v>Tréninková hala pro míčové sporty Vodova-DPS</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103</v>
      </c>
      <c r="D86" s="21"/>
      <c r="E86" s="21"/>
      <c r="F86" s="21"/>
      <c r="G86" s="21"/>
      <c r="H86" s="21"/>
      <c r="I86" s="21"/>
      <c r="J86" s="21"/>
      <c r="K86" s="21"/>
      <c r="L86" s="19"/>
    </row>
    <row r="87" s="2" customFormat="1" ht="16.5" customHeight="1">
      <c r="A87" s="37"/>
      <c r="B87" s="38"/>
      <c r="C87" s="39"/>
      <c r="D87" s="39"/>
      <c r="E87" s="182" t="s">
        <v>361</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105</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04 - Rozpočet sadových úprav</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sportovní hala ul. Vodova</v>
      </c>
      <c r="G91" s="39"/>
      <c r="H91" s="39"/>
      <c r="I91" s="31" t="s">
        <v>22</v>
      </c>
      <c r="J91" s="78" t="str">
        <f>IF(J14="","",J14)</f>
        <v>14. 7. 2021</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Statutární město Brno, Dominikánské nám.1, Brno</v>
      </c>
      <c r="G93" s="39"/>
      <c r="H93" s="39"/>
      <c r="I93" s="31" t="s">
        <v>30</v>
      </c>
      <c r="J93" s="35" t="str">
        <f>E23</f>
        <v>Ing. Jana Janíková</v>
      </c>
      <c r="K93" s="39"/>
      <c r="L93" s="62"/>
      <c r="S93" s="37"/>
      <c r="T93" s="37"/>
      <c r="U93" s="37"/>
      <c r="V93" s="37"/>
      <c r="W93" s="37"/>
      <c r="X93" s="37"/>
      <c r="Y93" s="37"/>
      <c r="Z93" s="37"/>
      <c r="AA93" s="37"/>
      <c r="AB93" s="37"/>
      <c r="AC93" s="37"/>
      <c r="AD93" s="37"/>
      <c r="AE93" s="37"/>
    </row>
    <row r="94" s="2" customFormat="1" ht="25.65" customHeight="1">
      <c r="A94" s="37"/>
      <c r="B94" s="38"/>
      <c r="C94" s="31" t="s">
        <v>28</v>
      </c>
      <c r="D94" s="39"/>
      <c r="E94" s="39"/>
      <c r="F94" s="26" t="str">
        <f>IF(E20="","",E20)</f>
        <v>Vyplň údaj</v>
      </c>
      <c r="G94" s="39"/>
      <c r="H94" s="39"/>
      <c r="I94" s="31" t="s">
        <v>33</v>
      </c>
      <c r="J94" s="35" t="str">
        <f>E26</f>
        <v>ZaKT s.r.o, Povnávka 185/2, 602 00 Brno</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3" t="s">
        <v>108</v>
      </c>
      <c r="D96" s="184"/>
      <c r="E96" s="184"/>
      <c r="F96" s="184"/>
      <c r="G96" s="184"/>
      <c r="H96" s="184"/>
      <c r="I96" s="184"/>
      <c r="J96" s="185" t="s">
        <v>109</v>
      </c>
      <c r="K96" s="184"/>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6" t="s">
        <v>110</v>
      </c>
      <c r="D98" s="39"/>
      <c r="E98" s="39"/>
      <c r="F98" s="39"/>
      <c r="G98" s="39"/>
      <c r="H98" s="39"/>
      <c r="I98" s="39"/>
      <c r="J98" s="109">
        <f>J124</f>
        <v>0</v>
      </c>
      <c r="K98" s="39"/>
      <c r="L98" s="62"/>
      <c r="S98" s="37"/>
      <c r="T98" s="37"/>
      <c r="U98" s="37"/>
      <c r="V98" s="37"/>
      <c r="W98" s="37"/>
      <c r="X98" s="37"/>
      <c r="Y98" s="37"/>
      <c r="Z98" s="37"/>
      <c r="AA98" s="37"/>
      <c r="AB98" s="37"/>
      <c r="AC98" s="37"/>
      <c r="AD98" s="37"/>
      <c r="AE98" s="37"/>
      <c r="AU98" s="16" t="s">
        <v>111</v>
      </c>
    </row>
    <row r="99" s="9" customFormat="1" ht="24.96" customHeight="1">
      <c r="A99" s="9"/>
      <c r="B99" s="187"/>
      <c r="C99" s="188"/>
      <c r="D99" s="189" t="s">
        <v>112</v>
      </c>
      <c r="E99" s="190"/>
      <c r="F99" s="190"/>
      <c r="G99" s="190"/>
      <c r="H99" s="190"/>
      <c r="I99" s="190"/>
      <c r="J99" s="191">
        <f>J125</f>
        <v>0</v>
      </c>
      <c r="K99" s="188"/>
      <c r="L99" s="192"/>
      <c r="S99" s="9"/>
      <c r="T99" s="9"/>
      <c r="U99" s="9"/>
      <c r="V99" s="9"/>
      <c r="W99" s="9"/>
      <c r="X99" s="9"/>
      <c r="Y99" s="9"/>
      <c r="Z99" s="9"/>
      <c r="AA99" s="9"/>
      <c r="AB99" s="9"/>
      <c r="AC99" s="9"/>
      <c r="AD99" s="9"/>
      <c r="AE99" s="9"/>
    </row>
    <row r="100" s="10" customFormat="1" ht="19.92" customHeight="1">
      <c r="A100" s="10"/>
      <c r="B100" s="193"/>
      <c r="C100" s="132"/>
      <c r="D100" s="194" t="s">
        <v>113</v>
      </c>
      <c r="E100" s="195"/>
      <c r="F100" s="195"/>
      <c r="G100" s="195"/>
      <c r="H100" s="195"/>
      <c r="I100" s="195"/>
      <c r="J100" s="196">
        <f>J126</f>
        <v>0</v>
      </c>
      <c r="K100" s="132"/>
      <c r="L100" s="197"/>
      <c r="S100" s="10"/>
      <c r="T100" s="10"/>
      <c r="U100" s="10"/>
      <c r="V100" s="10"/>
      <c r="W100" s="10"/>
      <c r="X100" s="10"/>
      <c r="Y100" s="10"/>
      <c r="Z100" s="10"/>
      <c r="AA100" s="10"/>
      <c r="AB100" s="10"/>
      <c r="AC100" s="10"/>
      <c r="AD100" s="10"/>
      <c r="AE100" s="10"/>
    </row>
    <row r="101" s="10" customFormat="1" ht="19.92" customHeight="1">
      <c r="A101" s="10"/>
      <c r="B101" s="193"/>
      <c r="C101" s="132"/>
      <c r="D101" s="194" t="s">
        <v>114</v>
      </c>
      <c r="E101" s="195"/>
      <c r="F101" s="195"/>
      <c r="G101" s="195"/>
      <c r="H101" s="195"/>
      <c r="I101" s="195"/>
      <c r="J101" s="196">
        <f>J277</f>
        <v>0</v>
      </c>
      <c r="K101" s="132"/>
      <c r="L101" s="197"/>
      <c r="S101" s="10"/>
      <c r="T101" s="10"/>
      <c r="U101" s="10"/>
      <c r="V101" s="10"/>
      <c r="W101" s="10"/>
      <c r="X101" s="10"/>
      <c r="Y101" s="10"/>
      <c r="Z101" s="10"/>
      <c r="AA101" s="10"/>
      <c r="AB101" s="10"/>
      <c r="AC101" s="10"/>
      <c r="AD101" s="10"/>
      <c r="AE101" s="10"/>
    </row>
    <row r="102" s="9" customFormat="1" ht="21.84" customHeight="1">
      <c r="A102" s="9"/>
      <c r="B102" s="187"/>
      <c r="C102" s="188"/>
      <c r="D102" s="198" t="s">
        <v>115</v>
      </c>
      <c r="E102" s="188"/>
      <c r="F102" s="188"/>
      <c r="G102" s="188"/>
      <c r="H102" s="188"/>
      <c r="I102" s="188"/>
      <c r="J102" s="199">
        <f>J279</f>
        <v>0</v>
      </c>
      <c r="K102" s="188"/>
      <c r="L102" s="192"/>
      <c r="S102" s="9"/>
      <c r="T102" s="9"/>
      <c r="U102" s="9"/>
      <c r="V102" s="9"/>
      <c r="W102" s="9"/>
      <c r="X102" s="9"/>
      <c r="Y102" s="9"/>
      <c r="Z102" s="9"/>
      <c r="AA102" s="9"/>
      <c r="AB102" s="9"/>
      <c r="AC102" s="9"/>
      <c r="AD102" s="9"/>
      <c r="AE102" s="9"/>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116</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82" t="str">
        <f>E7</f>
        <v>Tréninková hala pro míčové sporty Vodova-DPS</v>
      </c>
      <c r="F112" s="31"/>
      <c r="G112" s="31"/>
      <c r="H112" s="31"/>
      <c r="I112" s="39"/>
      <c r="J112" s="39"/>
      <c r="K112" s="39"/>
      <c r="L112" s="62"/>
      <c r="S112" s="37"/>
      <c r="T112" s="37"/>
      <c r="U112" s="37"/>
      <c r="V112" s="37"/>
      <c r="W112" s="37"/>
      <c r="X112" s="37"/>
      <c r="Y112" s="37"/>
      <c r="Z112" s="37"/>
      <c r="AA112" s="37"/>
      <c r="AB112" s="37"/>
      <c r="AC112" s="37"/>
      <c r="AD112" s="37"/>
      <c r="AE112" s="37"/>
    </row>
    <row r="113" s="1" customFormat="1" ht="12" customHeight="1">
      <c r="B113" s="20"/>
      <c r="C113" s="31" t="s">
        <v>103</v>
      </c>
      <c r="D113" s="21"/>
      <c r="E113" s="21"/>
      <c r="F113" s="21"/>
      <c r="G113" s="21"/>
      <c r="H113" s="21"/>
      <c r="I113" s="21"/>
      <c r="J113" s="21"/>
      <c r="K113" s="21"/>
      <c r="L113" s="19"/>
    </row>
    <row r="114" s="2" customFormat="1" ht="16.5" customHeight="1">
      <c r="A114" s="37"/>
      <c r="B114" s="38"/>
      <c r="C114" s="39"/>
      <c r="D114" s="39"/>
      <c r="E114" s="182" t="s">
        <v>361</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105</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6.5" customHeight="1">
      <c r="A116" s="37"/>
      <c r="B116" s="38"/>
      <c r="C116" s="39"/>
      <c r="D116" s="39"/>
      <c r="E116" s="75" t="str">
        <f>E11</f>
        <v>04 - Rozpočet sadových úprav</v>
      </c>
      <c r="F116" s="39"/>
      <c r="G116" s="39"/>
      <c r="H116" s="39"/>
      <c r="I116" s="39"/>
      <c r="J116" s="39"/>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20</v>
      </c>
      <c r="D118" s="39"/>
      <c r="E118" s="39"/>
      <c r="F118" s="26" t="str">
        <f>F14</f>
        <v>sportovní hala ul. Vodova</v>
      </c>
      <c r="G118" s="39"/>
      <c r="H118" s="39"/>
      <c r="I118" s="31" t="s">
        <v>22</v>
      </c>
      <c r="J118" s="78" t="str">
        <f>IF(J14="","",J14)</f>
        <v>14. 7. 2021</v>
      </c>
      <c r="K118" s="39"/>
      <c r="L118" s="62"/>
      <c r="S118" s="37"/>
      <c r="T118" s="37"/>
      <c r="U118" s="37"/>
      <c r="V118" s="37"/>
      <c r="W118" s="37"/>
      <c r="X118" s="37"/>
      <c r="Y118" s="37"/>
      <c r="Z118" s="37"/>
      <c r="AA118" s="37"/>
      <c r="AB118" s="37"/>
      <c r="AC118" s="37"/>
      <c r="AD118" s="37"/>
      <c r="AE118" s="37"/>
    </row>
    <row r="119" s="2" customFormat="1" ht="6.96" customHeight="1">
      <c r="A119" s="37"/>
      <c r="B119" s="38"/>
      <c r="C119" s="39"/>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5.15" customHeight="1">
      <c r="A120" s="37"/>
      <c r="B120" s="38"/>
      <c r="C120" s="31" t="s">
        <v>24</v>
      </c>
      <c r="D120" s="39"/>
      <c r="E120" s="39"/>
      <c r="F120" s="26" t="str">
        <f>E17</f>
        <v>Statutární město Brno, Dominikánské nám.1, Brno</v>
      </c>
      <c r="G120" s="39"/>
      <c r="H120" s="39"/>
      <c r="I120" s="31" t="s">
        <v>30</v>
      </c>
      <c r="J120" s="35" t="str">
        <f>E23</f>
        <v>Ing. Jana Janíková</v>
      </c>
      <c r="K120" s="39"/>
      <c r="L120" s="62"/>
      <c r="S120" s="37"/>
      <c r="T120" s="37"/>
      <c r="U120" s="37"/>
      <c r="V120" s="37"/>
      <c r="W120" s="37"/>
      <c r="X120" s="37"/>
      <c r="Y120" s="37"/>
      <c r="Z120" s="37"/>
      <c r="AA120" s="37"/>
      <c r="AB120" s="37"/>
      <c r="AC120" s="37"/>
      <c r="AD120" s="37"/>
      <c r="AE120" s="37"/>
    </row>
    <row r="121" s="2" customFormat="1" ht="25.65" customHeight="1">
      <c r="A121" s="37"/>
      <c r="B121" s="38"/>
      <c r="C121" s="31" t="s">
        <v>28</v>
      </c>
      <c r="D121" s="39"/>
      <c r="E121" s="39"/>
      <c r="F121" s="26" t="str">
        <f>IF(E20="","",E20)</f>
        <v>Vyplň údaj</v>
      </c>
      <c r="G121" s="39"/>
      <c r="H121" s="39"/>
      <c r="I121" s="31" t="s">
        <v>33</v>
      </c>
      <c r="J121" s="35" t="str">
        <f>E26</f>
        <v>ZaKT s.r.o, Povnávka 185/2, 602 00 Brno</v>
      </c>
      <c r="K121" s="39"/>
      <c r="L121" s="62"/>
      <c r="S121" s="37"/>
      <c r="T121" s="37"/>
      <c r="U121" s="37"/>
      <c r="V121" s="37"/>
      <c r="W121" s="37"/>
      <c r="X121" s="37"/>
      <c r="Y121" s="37"/>
      <c r="Z121" s="37"/>
      <c r="AA121" s="37"/>
      <c r="AB121" s="37"/>
      <c r="AC121" s="37"/>
      <c r="AD121" s="37"/>
      <c r="AE121" s="37"/>
    </row>
    <row r="122" s="2" customFormat="1" ht="10.32"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11" customFormat="1" ht="29.28" customHeight="1">
      <c r="A123" s="200"/>
      <c r="B123" s="201"/>
      <c r="C123" s="202" t="s">
        <v>117</v>
      </c>
      <c r="D123" s="203" t="s">
        <v>63</v>
      </c>
      <c r="E123" s="203" t="s">
        <v>59</v>
      </c>
      <c r="F123" s="203" t="s">
        <v>60</v>
      </c>
      <c r="G123" s="203" t="s">
        <v>118</v>
      </c>
      <c r="H123" s="203" t="s">
        <v>119</v>
      </c>
      <c r="I123" s="203" t="s">
        <v>120</v>
      </c>
      <c r="J123" s="203" t="s">
        <v>109</v>
      </c>
      <c r="K123" s="204" t="s">
        <v>121</v>
      </c>
      <c r="L123" s="205"/>
      <c r="M123" s="99" t="s">
        <v>1</v>
      </c>
      <c r="N123" s="100" t="s">
        <v>42</v>
      </c>
      <c r="O123" s="100" t="s">
        <v>122</v>
      </c>
      <c r="P123" s="100" t="s">
        <v>123</v>
      </c>
      <c r="Q123" s="100" t="s">
        <v>124</v>
      </c>
      <c r="R123" s="100" t="s">
        <v>125</v>
      </c>
      <c r="S123" s="100" t="s">
        <v>126</v>
      </c>
      <c r="T123" s="101" t="s">
        <v>127</v>
      </c>
      <c r="U123" s="200"/>
      <c r="V123" s="200"/>
      <c r="W123" s="200"/>
      <c r="X123" s="200"/>
      <c r="Y123" s="200"/>
      <c r="Z123" s="200"/>
      <c r="AA123" s="200"/>
      <c r="AB123" s="200"/>
      <c r="AC123" s="200"/>
      <c r="AD123" s="200"/>
      <c r="AE123" s="200"/>
    </row>
    <row r="124" s="2" customFormat="1" ht="22.8" customHeight="1">
      <c r="A124" s="37"/>
      <c r="B124" s="38"/>
      <c r="C124" s="106" t="s">
        <v>128</v>
      </c>
      <c r="D124" s="39"/>
      <c r="E124" s="39"/>
      <c r="F124" s="39"/>
      <c r="G124" s="39"/>
      <c r="H124" s="39"/>
      <c r="I124" s="39"/>
      <c r="J124" s="206">
        <f>BK124</f>
        <v>0</v>
      </c>
      <c r="K124" s="39"/>
      <c r="L124" s="43"/>
      <c r="M124" s="102"/>
      <c r="N124" s="207"/>
      <c r="O124" s="103"/>
      <c r="P124" s="208">
        <f>P125+P279</f>
        <v>0</v>
      </c>
      <c r="Q124" s="103"/>
      <c r="R124" s="208">
        <f>R125+R279</f>
        <v>10.212678</v>
      </c>
      <c r="S124" s="103"/>
      <c r="T124" s="209">
        <f>T125+T279</f>
        <v>0</v>
      </c>
      <c r="U124" s="37"/>
      <c r="V124" s="37"/>
      <c r="W124" s="37"/>
      <c r="X124" s="37"/>
      <c r="Y124" s="37"/>
      <c r="Z124" s="37"/>
      <c r="AA124" s="37"/>
      <c r="AB124" s="37"/>
      <c r="AC124" s="37"/>
      <c r="AD124" s="37"/>
      <c r="AE124" s="37"/>
      <c r="AT124" s="16" t="s">
        <v>77</v>
      </c>
      <c r="AU124" s="16" t="s">
        <v>111</v>
      </c>
      <c r="BK124" s="210">
        <f>BK125+BK279</f>
        <v>0</v>
      </c>
    </row>
    <row r="125" s="12" customFormat="1" ht="25.92" customHeight="1">
      <c r="A125" s="12"/>
      <c r="B125" s="211"/>
      <c r="C125" s="212"/>
      <c r="D125" s="213" t="s">
        <v>77</v>
      </c>
      <c r="E125" s="214" t="s">
        <v>129</v>
      </c>
      <c r="F125" s="214" t="s">
        <v>130</v>
      </c>
      <c r="G125" s="212"/>
      <c r="H125" s="212"/>
      <c r="I125" s="215"/>
      <c r="J125" s="199">
        <f>BK125</f>
        <v>0</v>
      </c>
      <c r="K125" s="212"/>
      <c r="L125" s="216"/>
      <c r="M125" s="217"/>
      <c r="N125" s="218"/>
      <c r="O125" s="218"/>
      <c r="P125" s="219">
        <f>P126+P277</f>
        <v>0</v>
      </c>
      <c r="Q125" s="218"/>
      <c r="R125" s="219">
        <f>R126+R277</f>
        <v>10.212678</v>
      </c>
      <c r="S125" s="218"/>
      <c r="T125" s="220">
        <f>T126+T277</f>
        <v>0</v>
      </c>
      <c r="U125" s="12"/>
      <c r="V125" s="12"/>
      <c r="W125" s="12"/>
      <c r="X125" s="12"/>
      <c r="Y125" s="12"/>
      <c r="Z125" s="12"/>
      <c r="AA125" s="12"/>
      <c r="AB125" s="12"/>
      <c r="AC125" s="12"/>
      <c r="AD125" s="12"/>
      <c r="AE125" s="12"/>
      <c r="AR125" s="221" t="s">
        <v>85</v>
      </c>
      <c r="AT125" s="222" t="s">
        <v>77</v>
      </c>
      <c r="AU125" s="222" t="s">
        <v>78</v>
      </c>
      <c r="AY125" s="221" t="s">
        <v>131</v>
      </c>
      <c r="BK125" s="223">
        <f>BK126+BK277</f>
        <v>0</v>
      </c>
    </row>
    <row r="126" s="12" customFormat="1" ht="22.8" customHeight="1">
      <c r="A126" s="12"/>
      <c r="B126" s="211"/>
      <c r="C126" s="212"/>
      <c r="D126" s="213" t="s">
        <v>77</v>
      </c>
      <c r="E126" s="224" t="s">
        <v>85</v>
      </c>
      <c r="F126" s="224" t="s">
        <v>132</v>
      </c>
      <c r="G126" s="212"/>
      <c r="H126" s="212"/>
      <c r="I126" s="215"/>
      <c r="J126" s="225">
        <f>BK126</f>
        <v>0</v>
      </c>
      <c r="K126" s="212"/>
      <c r="L126" s="216"/>
      <c r="M126" s="217"/>
      <c r="N126" s="218"/>
      <c r="O126" s="218"/>
      <c r="P126" s="219">
        <f>SUM(P127:P276)</f>
        <v>0</v>
      </c>
      <c r="Q126" s="218"/>
      <c r="R126" s="219">
        <f>SUM(R127:R276)</f>
        <v>10.212678</v>
      </c>
      <c r="S126" s="218"/>
      <c r="T126" s="220">
        <f>SUM(T127:T276)</f>
        <v>0</v>
      </c>
      <c r="U126" s="12"/>
      <c r="V126" s="12"/>
      <c r="W126" s="12"/>
      <c r="X126" s="12"/>
      <c r="Y126" s="12"/>
      <c r="Z126" s="12"/>
      <c r="AA126" s="12"/>
      <c r="AB126" s="12"/>
      <c r="AC126" s="12"/>
      <c r="AD126" s="12"/>
      <c r="AE126" s="12"/>
      <c r="AR126" s="221" t="s">
        <v>85</v>
      </c>
      <c r="AT126" s="222" t="s">
        <v>77</v>
      </c>
      <c r="AU126" s="222" t="s">
        <v>85</v>
      </c>
      <c r="AY126" s="221" t="s">
        <v>131</v>
      </c>
      <c r="BK126" s="223">
        <f>SUM(BK127:BK276)</f>
        <v>0</v>
      </c>
    </row>
    <row r="127" s="2" customFormat="1" ht="49.05" customHeight="1">
      <c r="A127" s="37"/>
      <c r="B127" s="38"/>
      <c r="C127" s="226" t="s">
        <v>85</v>
      </c>
      <c r="D127" s="226" t="s">
        <v>133</v>
      </c>
      <c r="E127" s="227" t="s">
        <v>366</v>
      </c>
      <c r="F127" s="228" t="s">
        <v>367</v>
      </c>
      <c r="G127" s="229" t="s">
        <v>136</v>
      </c>
      <c r="H127" s="230">
        <v>2393</v>
      </c>
      <c r="I127" s="231"/>
      <c r="J127" s="232">
        <f>ROUND(I127*H127,2)</f>
        <v>0</v>
      </c>
      <c r="K127" s="228" t="s">
        <v>137</v>
      </c>
      <c r="L127" s="43"/>
      <c r="M127" s="233" t="s">
        <v>1</v>
      </c>
      <c r="N127" s="234" t="s">
        <v>43</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138</v>
      </c>
      <c r="AT127" s="237" t="s">
        <v>133</v>
      </c>
      <c r="AU127" s="237" t="s">
        <v>87</v>
      </c>
      <c r="AY127" s="16" t="s">
        <v>131</v>
      </c>
      <c r="BE127" s="238">
        <f>IF(N127="základní",J127,0)</f>
        <v>0</v>
      </c>
      <c r="BF127" s="238">
        <f>IF(N127="snížená",J127,0)</f>
        <v>0</v>
      </c>
      <c r="BG127" s="238">
        <f>IF(N127="zákl. přenesená",J127,0)</f>
        <v>0</v>
      </c>
      <c r="BH127" s="238">
        <f>IF(N127="sníž. přenesená",J127,0)</f>
        <v>0</v>
      </c>
      <c r="BI127" s="238">
        <f>IF(N127="nulová",J127,0)</f>
        <v>0</v>
      </c>
      <c r="BJ127" s="16" t="s">
        <v>85</v>
      </c>
      <c r="BK127" s="238">
        <f>ROUND(I127*H127,2)</f>
        <v>0</v>
      </c>
      <c r="BL127" s="16" t="s">
        <v>138</v>
      </c>
      <c r="BM127" s="237" t="s">
        <v>368</v>
      </c>
    </row>
    <row r="128" s="2" customFormat="1">
      <c r="A128" s="37"/>
      <c r="B128" s="38"/>
      <c r="C128" s="39"/>
      <c r="D128" s="239" t="s">
        <v>140</v>
      </c>
      <c r="E128" s="39"/>
      <c r="F128" s="240" t="s">
        <v>369</v>
      </c>
      <c r="G128" s="39"/>
      <c r="H128" s="39"/>
      <c r="I128" s="241"/>
      <c r="J128" s="39"/>
      <c r="K128" s="39"/>
      <c r="L128" s="43"/>
      <c r="M128" s="242"/>
      <c r="N128" s="243"/>
      <c r="O128" s="90"/>
      <c r="P128" s="90"/>
      <c r="Q128" s="90"/>
      <c r="R128" s="90"/>
      <c r="S128" s="90"/>
      <c r="T128" s="91"/>
      <c r="U128" s="37"/>
      <c r="V128" s="37"/>
      <c r="W128" s="37"/>
      <c r="X128" s="37"/>
      <c r="Y128" s="37"/>
      <c r="Z128" s="37"/>
      <c r="AA128" s="37"/>
      <c r="AB128" s="37"/>
      <c r="AC128" s="37"/>
      <c r="AD128" s="37"/>
      <c r="AE128" s="37"/>
      <c r="AT128" s="16" t="s">
        <v>140</v>
      </c>
      <c r="AU128" s="16" t="s">
        <v>87</v>
      </c>
    </row>
    <row r="129" s="2" customFormat="1" ht="49.05" customHeight="1">
      <c r="A129" s="37"/>
      <c r="B129" s="38"/>
      <c r="C129" s="226" t="s">
        <v>87</v>
      </c>
      <c r="D129" s="226" t="s">
        <v>133</v>
      </c>
      <c r="E129" s="227" t="s">
        <v>370</v>
      </c>
      <c r="F129" s="228" t="s">
        <v>371</v>
      </c>
      <c r="G129" s="229" t="s">
        <v>136</v>
      </c>
      <c r="H129" s="230">
        <v>310</v>
      </c>
      <c r="I129" s="231"/>
      <c r="J129" s="232">
        <f>ROUND(I129*H129,2)</f>
        <v>0</v>
      </c>
      <c r="K129" s="228" t="s">
        <v>137</v>
      </c>
      <c r="L129" s="43"/>
      <c r="M129" s="233" t="s">
        <v>1</v>
      </c>
      <c r="N129" s="234" t="s">
        <v>43</v>
      </c>
      <c r="O129" s="90"/>
      <c r="P129" s="235">
        <f>O129*H129</f>
        <v>0</v>
      </c>
      <c r="Q129" s="235">
        <v>0</v>
      </c>
      <c r="R129" s="235">
        <f>Q129*H129</f>
        <v>0</v>
      </c>
      <c r="S129" s="235">
        <v>0</v>
      </c>
      <c r="T129" s="236">
        <f>S129*H129</f>
        <v>0</v>
      </c>
      <c r="U129" s="37"/>
      <c r="V129" s="37"/>
      <c r="W129" s="37"/>
      <c r="X129" s="37"/>
      <c r="Y129" s="37"/>
      <c r="Z129" s="37"/>
      <c r="AA129" s="37"/>
      <c r="AB129" s="37"/>
      <c r="AC129" s="37"/>
      <c r="AD129" s="37"/>
      <c r="AE129" s="37"/>
      <c r="AR129" s="237" t="s">
        <v>138</v>
      </c>
      <c r="AT129" s="237" t="s">
        <v>133</v>
      </c>
      <c r="AU129" s="237" t="s">
        <v>87</v>
      </c>
      <c r="AY129" s="16" t="s">
        <v>131</v>
      </c>
      <c r="BE129" s="238">
        <f>IF(N129="základní",J129,0)</f>
        <v>0</v>
      </c>
      <c r="BF129" s="238">
        <f>IF(N129="snížená",J129,0)</f>
        <v>0</v>
      </c>
      <c r="BG129" s="238">
        <f>IF(N129="zákl. přenesená",J129,0)</f>
        <v>0</v>
      </c>
      <c r="BH129" s="238">
        <f>IF(N129="sníž. přenesená",J129,0)</f>
        <v>0</v>
      </c>
      <c r="BI129" s="238">
        <f>IF(N129="nulová",J129,0)</f>
        <v>0</v>
      </c>
      <c r="BJ129" s="16" t="s">
        <v>85</v>
      </c>
      <c r="BK129" s="238">
        <f>ROUND(I129*H129,2)</f>
        <v>0</v>
      </c>
      <c r="BL129" s="16" t="s">
        <v>138</v>
      </c>
      <c r="BM129" s="237" t="s">
        <v>372</v>
      </c>
    </row>
    <row r="130" s="2" customFormat="1" ht="16.5" customHeight="1">
      <c r="A130" s="37"/>
      <c r="B130" s="38"/>
      <c r="C130" s="267" t="s">
        <v>148</v>
      </c>
      <c r="D130" s="267" t="s">
        <v>373</v>
      </c>
      <c r="E130" s="268" t="s">
        <v>374</v>
      </c>
      <c r="F130" s="269" t="s">
        <v>375</v>
      </c>
      <c r="G130" s="270" t="s">
        <v>376</v>
      </c>
      <c r="H130" s="271">
        <v>1.6220000000000001</v>
      </c>
      <c r="I130" s="272"/>
      <c r="J130" s="273">
        <f>ROUND(I130*H130,2)</f>
        <v>0</v>
      </c>
      <c r="K130" s="269" t="s">
        <v>1</v>
      </c>
      <c r="L130" s="274"/>
      <c r="M130" s="275" t="s">
        <v>1</v>
      </c>
      <c r="N130" s="276" t="s">
        <v>43</v>
      </c>
      <c r="O130" s="90"/>
      <c r="P130" s="235">
        <f>O130*H130</f>
        <v>0</v>
      </c>
      <c r="Q130" s="235">
        <v>0.001</v>
      </c>
      <c r="R130" s="235">
        <f>Q130*H130</f>
        <v>0.0016220000000000002</v>
      </c>
      <c r="S130" s="235">
        <v>0</v>
      </c>
      <c r="T130" s="236">
        <f>S130*H130</f>
        <v>0</v>
      </c>
      <c r="U130" s="37"/>
      <c r="V130" s="37"/>
      <c r="W130" s="37"/>
      <c r="X130" s="37"/>
      <c r="Y130" s="37"/>
      <c r="Z130" s="37"/>
      <c r="AA130" s="37"/>
      <c r="AB130" s="37"/>
      <c r="AC130" s="37"/>
      <c r="AD130" s="37"/>
      <c r="AE130" s="37"/>
      <c r="AR130" s="237" t="s">
        <v>173</v>
      </c>
      <c r="AT130" s="237" t="s">
        <v>373</v>
      </c>
      <c r="AU130" s="237" t="s">
        <v>87</v>
      </c>
      <c r="AY130" s="16" t="s">
        <v>131</v>
      </c>
      <c r="BE130" s="238">
        <f>IF(N130="základní",J130,0)</f>
        <v>0</v>
      </c>
      <c r="BF130" s="238">
        <f>IF(N130="snížená",J130,0)</f>
        <v>0</v>
      </c>
      <c r="BG130" s="238">
        <f>IF(N130="zákl. přenesená",J130,0)</f>
        <v>0</v>
      </c>
      <c r="BH130" s="238">
        <f>IF(N130="sníž. přenesená",J130,0)</f>
        <v>0</v>
      </c>
      <c r="BI130" s="238">
        <f>IF(N130="nulová",J130,0)</f>
        <v>0</v>
      </c>
      <c r="BJ130" s="16" t="s">
        <v>85</v>
      </c>
      <c r="BK130" s="238">
        <f>ROUND(I130*H130,2)</f>
        <v>0</v>
      </c>
      <c r="BL130" s="16" t="s">
        <v>138</v>
      </c>
      <c r="BM130" s="237" t="s">
        <v>377</v>
      </c>
    </row>
    <row r="131" s="2" customFormat="1">
      <c r="A131" s="37"/>
      <c r="B131" s="38"/>
      <c r="C131" s="39"/>
      <c r="D131" s="239" t="s">
        <v>140</v>
      </c>
      <c r="E131" s="39"/>
      <c r="F131" s="240" t="s">
        <v>378</v>
      </c>
      <c r="G131" s="39"/>
      <c r="H131" s="39"/>
      <c r="I131" s="241"/>
      <c r="J131" s="39"/>
      <c r="K131" s="39"/>
      <c r="L131" s="43"/>
      <c r="M131" s="242"/>
      <c r="N131" s="243"/>
      <c r="O131" s="90"/>
      <c r="P131" s="90"/>
      <c r="Q131" s="90"/>
      <c r="R131" s="90"/>
      <c r="S131" s="90"/>
      <c r="T131" s="91"/>
      <c r="U131" s="37"/>
      <c r="V131" s="37"/>
      <c r="W131" s="37"/>
      <c r="X131" s="37"/>
      <c r="Y131" s="37"/>
      <c r="Z131" s="37"/>
      <c r="AA131" s="37"/>
      <c r="AB131" s="37"/>
      <c r="AC131" s="37"/>
      <c r="AD131" s="37"/>
      <c r="AE131" s="37"/>
      <c r="AT131" s="16" t="s">
        <v>140</v>
      </c>
      <c r="AU131" s="16" t="s">
        <v>87</v>
      </c>
    </row>
    <row r="132" s="13" customFormat="1">
      <c r="A132" s="13"/>
      <c r="B132" s="244"/>
      <c r="C132" s="245"/>
      <c r="D132" s="239" t="s">
        <v>142</v>
      </c>
      <c r="E132" s="246" t="s">
        <v>1</v>
      </c>
      <c r="F132" s="247" t="s">
        <v>379</v>
      </c>
      <c r="G132" s="245"/>
      <c r="H132" s="248">
        <v>1.6220000000000001</v>
      </c>
      <c r="I132" s="249"/>
      <c r="J132" s="245"/>
      <c r="K132" s="245"/>
      <c r="L132" s="250"/>
      <c r="M132" s="251"/>
      <c r="N132" s="252"/>
      <c r="O132" s="252"/>
      <c r="P132" s="252"/>
      <c r="Q132" s="252"/>
      <c r="R132" s="252"/>
      <c r="S132" s="252"/>
      <c r="T132" s="253"/>
      <c r="U132" s="13"/>
      <c r="V132" s="13"/>
      <c r="W132" s="13"/>
      <c r="X132" s="13"/>
      <c r="Y132" s="13"/>
      <c r="Z132" s="13"/>
      <c r="AA132" s="13"/>
      <c r="AB132" s="13"/>
      <c r="AC132" s="13"/>
      <c r="AD132" s="13"/>
      <c r="AE132" s="13"/>
      <c r="AT132" s="254" t="s">
        <v>142</v>
      </c>
      <c r="AU132" s="254" t="s">
        <v>87</v>
      </c>
      <c r="AV132" s="13" t="s">
        <v>87</v>
      </c>
      <c r="AW132" s="13" t="s">
        <v>32</v>
      </c>
      <c r="AX132" s="13" t="s">
        <v>85</v>
      </c>
      <c r="AY132" s="254" t="s">
        <v>131</v>
      </c>
    </row>
    <row r="133" s="2" customFormat="1" ht="49.05" customHeight="1">
      <c r="A133" s="37"/>
      <c r="B133" s="38"/>
      <c r="C133" s="226" t="s">
        <v>138</v>
      </c>
      <c r="D133" s="226" t="s">
        <v>133</v>
      </c>
      <c r="E133" s="227" t="s">
        <v>380</v>
      </c>
      <c r="F133" s="228" t="s">
        <v>381</v>
      </c>
      <c r="G133" s="229" t="s">
        <v>136</v>
      </c>
      <c r="H133" s="230">
        <v>2393</v>
      </c>
      <c r="I133" s="231"/>
      <c r="J133" s="232">
        <f>ROUND(I133*H133,2)</f>
        <v>0</v>
      </c>
      <c r="K133" s="228" t="s">
        <v>137</v>
      </c>
      <c r="L133" s="43"/>
      <c r="M133" s="233" t="s">
        <v>1</v>
      </c>
      <c r="N133" s="234" t="s">
        <v>43</v>
      </c>
      <c r="O133" s="90"/>
      <c r="P133" s="235">
        <f>O133*H133</f>
        <v>0</v>
      </c>
      <c r="Q133" s="235">
        <v>0</v>
      </c>
      <c r="R133" s="235">
        <f>Q133*H133</f>
        <v>0</v>
      </c>
      <c r="S133" s="235">
        <v>0</v>
      </c>
      <c r="T133" s="236">
        <f>S133*H133</f>
        <v>0</v>
      </c>
      <c r="U133" s="37"/>
      <c r="V133" s="37"/>
      <c r="W133" s="37"/>
      <c r="X133" s="37"/>
      <c r="Y133" s="37"/>
      <c r="Z133" s="37"/>
      <c r="AA133" s="37"/>
      <c r="AB133" s="37"/>
      <c r="AC133" s="37"/>
      <c r="AD133" s="37"/>
      <c r="AE133" s="37"/>
      <c r="AR133" s="237" t="s">
        <v>138</v>
      </c>
      <c r="AT133" s="237" t="s">
        <v>133</v>
      </c>
      <c r="AU133" s="237" t="s">
        <v>87</v>
      </c>
      <c r="AY133" s="16" t="s">
        <v>131</v>
      </c>
      <c r="BE133" s="238">
        <f>IF(N133="základní",J133,0)</f>
        <v>0</v>
      </c>
      <c r="BF133" s="238">
        <f>IF(N133="snížená",J133,0)</f>
        <v>0</v>
      </c>
      <c r="BG133" s="238">
        <f>IF(N133="zákl. přenesená",J133,0)</f>
        <v>0</v>
      </c>
      <c r="BH133" s="238">
        <f>IF(N133="sníž. přenesená",J133,0)</f>
        <v>0</v>
      </c>
      <c r="BI133" s="238">
        <f>IF(N133="nulová",J133,0)</f>
        <v>0</v>
      </c>
      <c r="BJ133" s="16" t="s">
        <v>85</v>
      </c>
      <c r="BK133" s="238">
        <f>ROUND(I133*H133,2)</f>
        <v>0</v>
      </c>
      <c r="BL133" s="16" t="s">
        <v>138</v>
      </c>
      <c r="BM133" s="237" t="s">
        <v>382</v>
      </c>
    </row>
    <row r="134" s="2" customFormat="1" ht="44.25" customHeight="1">
      <c r="A134" s="37"/>
      <c r="B134" s="38"/>
      <c r="C134" s="226" t="s">
        <v>158</v>
      </c>
      <c r="D134" s="226" t="s">
        <v>133</v>
      </c>
      <c r="E134" s="227" t="s">
        <v>383</v>
      </c>
      <c r="F134" s="228" t="s">
        <v>384</v>
      </c>
      <c r="G134" s="229" t="s">
        <v>136</v>
      </c>
      <c r="H134" s="230">
        <v>310</v>
      </c>
      <c r="I134" s="231"/>
      <c r="J134" s="232">
        <f>ROUND(I134*H134,2)</f>
        <v>0</v>
      </c>
      <c r="K134" s="228" t="s">
        <v>137</v>
      </c>
      <c r="L134" s="43"/>
      <c r="M134" s="233" t="s">
        <v>1</v>
      </c>
      <c r="N134" s="234" t="s">
        <v>43</v>
      </c>
      <c r="O134" s="90"/>
      <c r="P134" s="235">
        <f>O134*H134</f>
        <v>0</v>
      </c>
      <c r="Q134" s="235">
        <v>0</v>
      </c>
      <c r="R134" s="235">
        <f>Q134*H134</f>
        <v>0</v>
      </c>
      <c r="S134" s="235">
        <v>0</v>
      </c>
      <c r="T134" s="236">
        <f>S134*H134</f>
        <v>0</v>
      </c>
      <c r="U134" s="37"/>
      <c r="V134" s="37"/>
      <c r="W134" s="37"/>
      <c r="X134" s="37"/>
      <c r="Y134" s="37"/>
      <c r="Z134" s="37"/>
      <c r="AA134" s="37"/>
      <c r="AB134" s="37"/>
      <c r="AC134" s="37"/>
      <c r="AD134" s="37"/>
      <c r="AE134" s="37"/>
      <c r="AR134" s="237" t="s">
        <v>138</v>
      </c>
      <c r="AT134" s="237" t="s">
        <v>133</v>
      </c>
      <c r="AU134" s="237" t="s">
        <v>87</v>
      </c>
      <c r="AY134" s="16" t="s">
        <v>131</v>
      </c>
      <c r="BE134" s="238">
        <f>IF(N134="základní",J134,0)</f>
        <v>0</v>
      </c>
      <c r="BF134" s="238">
        <f>IF(N134="snížená",J134,0)</f>
        <v>0</v>
      </c>
      <c r="BG134" s="238">
        <f>IF(N134="zákl. přenesená",J134,0)</f>
        <v>0</v>
      </c>
      <c r="BH134" s="238">
        <f>IF(N134="sníž. přenesená",J134,0)</f>
        <v>0</v>
      </c>
      <c r="BI134" s="238">
        <f>IF(N134="nulová",J134,0)</f>
        <v>0</v>
      </c>
      <c r="BJ134" s="16" t="s">
        <v>85</v>
      </c>
      <c r="BK134" s="238">
        <f>ROUND(I134*H134,2)</f>
        <v>0</v>
      </c>
      <c r="BL134" s="16" t="s">
        <v>138</v>
      </c>
      <c r="BM134" s="237" t="s">
        <v>385</v>
      </c>
    </row>
    <row r="135" s="2" customFormat="1" ht="24.15" customHeight="1">
      <c r="A135" s="37"/>
      <c r="B135" s="38"/>
      <c r="C135" s="226" t="s">
        <v>163</v>
      </c>
      <c r="D135" s="226" t="s">
        <v>133</v>
      </c>
      <c r="E135" s="227" t="s">
        <v>386</v>
      </c>
      <c r="F135" s="228" t="s">
        <v>387</v>
      </c>
      <c r="G135" s="229" t="s">
        <v>388</v>
      </c>
      <c r="H135" s="230">
        <v>295.30000000000001</v>
      </c>
      <c r="I135" s="231"/>
      <c r="J135" s="232">
        <f>ROUND(I135*H135,2)</f>
        <v>0</v>
      </c>
      <c r="K135" s="228" t="s">
        <v>137</v>
      </c>
      <c r="L135" s="43"/>
      <c r="M135" s="233" t="s">
        <v>1</v>
      </c>
      <c r="N135" s="234" t="s">
        <v>43</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138</v>
      </c>
      <c r="AT135" s="237" t="s">
        <v>133</v>
      </c>
      <c r="AU135" s="237" t="s">
        <v>87</v>
      </c>
      <c r="AY135" s="16" t="s">
        <v>131</v>
      </c>
      <c r="BE135" s="238">
        <f>IF(N135="základní",J135,0)</f>
        <v>0</v>
      </c>
      <c r="BF135" s="238">
        <f>IF(N135="snížená",J135,0)</f>
        <v>0</v>
      </c>
      <c r="BG135" s="238">
        <f>IF(N135="zákl. přenesená",J135,0)</f>
        <v>0</v>
      </c>
      <c r="BH135" s="238">
        <f>IF(N135="sníž. přenesená",J135,0)</f>
        <v>0</v>
      </c>
      <c r="BI135" s="238">
        <f>IF(N135="nulová",J135,0)</f>
        <v>0</v>
      </c>
      <c r="BJ135" s="16" t="s">
        <v>85</v>
      </c>
      <c r="BK135" s="238">
        <f>ROUND(I135*H135,2)</f>
        <v>0</v>
      </c>
      <c r="BL135" s="16" t="s">
        <v>138</v>
      </c>
      <c r="BM135" s="237" t="s">
        <v>389</v>
      </c>
    </row>
    <row r="136" s="2" customFormat="1">
      <c r="A136" s="37"/>
      <c r="B136" s="38"/>
      <c r="C136" s="39"/>
      <c r="D136" s="239" t="s">
        <v>140</v>
      </c>
      <c r="E136" s="39"/>
      <c r="F136" s="240" t="s">
        <v>390</v>
      </c>
      <c r="G136" s="39"/>
      <c r="H136" s="39"/>
      <c r="I136" s="241"/>
      <c r="J136" s="39"/>
      <c r="K136" s="39"/>
      <c r="L136" s="43"/>
      <c r="M136" s="242"/>
      <c r="N136" s="243"/>
      <c r="O136" s="90"/>
      <c r="P136" s="90"/>
      <c r="Q136" s="90"/>
      <c r="R136" s="90"/>
      <c r="S136" s="90"/>
      <c r="T136" s="91"/>
      <c r="U136" s="37"/>
      <c r="V136" s="37"/>
      <c r="W136" s="37"/>
      <c r="X136" s="37"/>
      <c r="Y136" s="37"/>
      <c r="Z136" s="37"/>
      <c r="AA136" s="37"/>
      <c r="AB136" s="37"/>
      <c r="AC136" s="37"/>
      <c r="AD136" s="37"/>
      <c r="AE136" s="37"/>
      <c r="AT136" s="16" t="s">
        <v>140</v>
      </c>
      <c r="AU136" s="16" t="s">
        <v>87</v>
      </c>
    </row>
    <row r="137" s="13" customFormat="1">
      <c r="A137" s="13"/>
      <c r="B137" s="244"/>
      <c r="C137" s="245"/>
      <c r="D137" s="239" t="s">
        <v>142</v>
      </c>
      <c r="E137" s="246" t="s">
        <v>1</v>
      </c>
      <c r="F137" s="247" t="s">
        <v>391</v>
      </c>
      <c r="G137" s="245"/>
      <c r="H137" s="248">
        <v>270.30000000000001</v>
      </c>
      <c r="I137" s="249"/>
      <c r="J137" s="245"/>
      <c r="K137" s="245"/>
      <c r="L137" s="250"/>
      <c r="M137" s="251"/>
      <c r="N137" s="252"/>
      <c r="O137" s="252"/>
      <c r="P137" s="252"/>
      <c r="Q137" s="252"/>
      <c r="R137" s="252"/>
      <c r="S137" s="252"/>
      <c r="T137" s="253"/>
      <c r="U137" s="13"/>
      <c r="V137" s="13"/>
      <c r="W137" s="13"/>
      <c r="X137" s="13"/>
      <c r="Y137" s="13"/>
      <c r="Z137" s="13"/>
      <c r="AA137" s="13"/>
      <c r="AB137" s="13"/>
      <c r="AC137" s="13"/>
      <c r="AD137" s="13"/>
      <c r="AE137" s="13"/>
      <c r="AT137" s="254" t="s">
        <v>142</v>
      </c>
      <c r="AU137" s="254" t="s">
        <v>87</v>
      </c>
      <c r="AV137" s="13" t="s">
        <v>87</v>
      </c>
      <c r="AW137" s="13" t="s">
        <v>32</v>
      </c>
      <c r="AX137" s="13" t="s">
        <v>78</v>
      </c>
      <c r="AY137" s="254" t="s">
        <v>131</v>
      </c>
    </row>
    <row r="138" s="13" customFormat="1">
      <c r="A138" s="13"/>
      <c r="B138" s="244"/>
      <c r="C138" s="245"/>
      <c r="D138" s="239" t="s">
        <v>142</v>
      </c>
      <c r="E138" s="246" t="s">
        <v>1</v>
      </c>
      <c r="F138" s="247" t="s">
        <v>392</v>
      </c>
      <c r="G138" s="245"/>
      <c r="H138" s="248">
        <v>16</v>
      </c>
      <c r="I138" s="249"/>
      <c r="J138" s="245"/>
      <c r="K138" s="245"/>
      <c r="L138" s="250"/>
      <c r="M138" s="251"/>
      <c r="N138" s="252"/>
      <c r="O138" s="252"/>
      <c r="P138" s="252"/>
      <c r="Q138" s="252"/>
      <c r="R138" s="252"/>
      <c r="S138" s="252"/>
      <c r="T138" s="253"/>
      <c r="U138" s="13"/>
      <c r="V138" s="13"/>
      <c r="W138" s="13"/>
      <c r="X138" s="13"/>
      <c r="Y138" s="13"/>
      <c r="Z138" s="13"/>
      <c r="AA138" s="13"/>
      <c r="AB138" s="13"/>
      <c r="AC138" s="13"/>
      <c r="AD138" s="13"/>
      <c r="AE138" s="13"/>
      <c r="AT138" s="254" t="s">
        <v>142</v>
      </c>
      <c r="AU138" s="254" t="s">
        <v>87</v>
      </c>
      <c r="AV138" s="13" t="s">
        <v>87</v>
      </c>
      <c r="AW138" s="13" t="s">
        <v>32</v>
      </c>
      <c r="AX138" s="13" t="s">
        <v>78</v>
      </c>
      <c r="AY138" s="254" t="s">
        <v>131</v>
      </c>
    </row>
    <row r="139" s="13" customFormat="1">
      <c r="A139" s="13"/>
      <c r="B139" s="244"/>
      <c r="C139" s="245"/>
      <c r="D139" s="239" t="s">
        <v>142</v>
      </c>
      <c r="E139" s="246" t="s">
        <v>1</v>
      </c>
      <c r="F139" s="247" t="s">
        <v>393</v>
      </c>
      <c r="G139" s="245"/>
      <c r="H139" s="248">
        <v>9</v>
      </c>
      <c r="I139" s="249"/>
      <c r="J139" s="245"/>
      <c r="K139" s="245"/>
      <c r="L139" s="250"/>
      <c r="M139" s="251"/>
      <c r="N139" s="252"/>
      <c r="O139" s="252"/>
      <c r="P139" s="252"/>
      <c r="Q139" s="252"/>
      <c r="R139" s="252"/>
      <c r="S139" s="252"/>
      <c r="T139" s="253"/>
      <c r="U139" s="13"/>
      <c r="V139" s="13"/>
      <c r="W139" s="13"/>
      <c r="X139" s="13"/>
      <c r="Y139" s="13"/>
      <c r="Z139" s="13"/>
      <c r="AA139" s="13"/>
      <c r="AB139" s="13"/>
      <c r="AC139" s="13"/>
      <c r="AD139" s="13"/>
      <c r="AE139" s="13"/>
      <c r="AT139" s="254" t="s">
        <v>142</v>
      </c>
      <c r="AU139" s="254" t="s">
        <v>87</v>
      </c>
      <c r="AV139" s="13" t="s">
        <v>87</v>
      </c>
      <c r="AW139" s="13" t="s">
        <v>32</v>
      </c>
      <c r="AX139" s="13" t="s">
        <v>78</v>
      </c>
      <c r="AY139" s="254" t="s">
        <v>131</v>
      </c>
    </row>
    <row r="140" s="14" customFormat="1">
      <c r="A140" s="14"/>
      <c r="B140" s="277"/>
      <c r="C140" s="278"/>
      <c r="D140" s="239" t="s">
        <v>142</v>
      </c>
      <c r="E140" s="279" t="s">
        <v>1</v>
      </c>
      <c r="F140" s="280" t="s">
        <v>394</v>
      </c>
      <c r="G140" s="278"/>
      <c r="H140" s="281">
        <v>295.30000000000001</v>
      </c>
      <c r="I140" s="282"/>
      <c r="J140" s="278"/>
      <c r="K140" s="278"/>
      <c r="L140" s="283"/>
      <c r="M140" s="284"/>
      <c r="N140" s="285"/>
      <c r="O140" s="285"/>
      <c r="P140" s="285"/>
      <c r="Q140" s="285"/>
      <c r="R140" s="285"/>
      <c r="S140" s="285"/>
      <c r="T140" s="286"/>
      <c r="U140" s="14"/>
      <c r="V140" s="14"/>
      <c r="W140" s="14"/>
      <c r="X140" s="14"/>
      <c r="Y140" s="14"/>
      <c r="Z140" s="14"/>
      <c r="AA140" s="14"/>
      <c r="AB140" s="14"/>
      <c r="AC140" s="14"/>
      <c r="AD140" s="14"/>
      <c r="AE140" s="14"/>
      <c r="AT140" s="287" t="s">
        <v>142</v>
      </c>
      <c r="AU140" s="287" t="s">
        <v>87</v>
      </c>
      <c r="AV140" s="14" t="s">
        <v>138</v>
      </c>
      <c r="AW140" s="14" t="s">
        <v>32</v>
      </c>
      <c r="AX140" s="14" t="s">
        <v>85</v>
      </c>
      <c r="AY140" s="287" t="s">
        <v>131</v>
      </c>
    </row>
    <row r="141" s="2" customFormat="1" ht="62.7" customHeight="1">
      <c r="A141" s="37"/>
      <c r="B141" s="38"/>
      <c r="C141" s="226" t="s">
        <v>168</v>
      </c>
      <c r="D141" s="226" t="s">
        <v>133</v>
      </c>
      <c r="E141" s="227" t="s">
        <v>395</v>
      </c>
      <c r="F141" s="228" t="s">
        <v>396</v>
      </c>
      <c r="G141" s="229" t="s">
        <v>388</v>
      </c>
      <c r="H141" s="230">
        <v>295.30000000000001</v>
      </c>
      <c r="I141" s="231"/>
      <c r="J141" s="232">
        <f>ROUND(I141*H141,2)</f>
        <v>0</v>
      </c>
      <c r="K141" s="228" t="s">
        <v>137</v>
      </c>
      <c r="L141" s="43"/>
      <c r="M141" s="233" t="s">
        <v>1</v>
      </c>
      <c r="N141" s="234" t="s">
        <v>43</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138</v>
      </c>
      <c r="AT141" s="237" t="s">
        <v>133</v>
      </c>
      <c r="AU141" s="237" t="s">
        <v>87</v>
      </c>
      <c r="AY141" s="16" t="s">
        <v>131</v>
      </c>
      <c r="BE141" s="238">
        <f>IF(N141="základní",J141,0)</f>
        <v>0</v>
      </c>
      <c r="BF141" s="238">
        <f>IF(N141="snížená",J141,0)</f>
        <v>0</v>
      </c>
      <c r="BG141" s="238">
        <f>IF(N141="zákl. přenesená",J141,0)</f>
        <v>0</v>
      </c>
      <c r="BH141" s="238">
        <f>IF(N141="sníž. přenesená",J141,0)</f>
        <v>0</v>
      </c>
      <c r="BI141" s="238">
        <f>IF(N141="nulová",J141,0)</f>
        <v>0</v>
      </c>
      <c r="BJ141" s="16" t="s">
        <v>85</v>
      </c>
      <c r="BK141" s="238">
        <f>ROUND(I141*H141,2)</f>
        <v>0</v>
      </c>
      <c r="BL141" s="16" t="s">
        <v>138</v>
      </c>
      <c r="BM141" s="237" t="s">
        <v>397</v>
      </c>
    </row>
    <row r="142" s="2" customFormat="1">
      <c r="A142" s="37"/>
      <c r="B142" s="38"/>
      <c r="C142" s="39"/>
      <c r="D142" s="239" t="s">
        <v>140</v>
      </c>
      <c r="E142" s="39"/>
      <c r="F142" s="240" t="s">
        <v>398</v>
      </c>
      <c r="G142" s="39"/>
      <c r="H142" s="39"/>
      <c r="I142" s="241"/>
      <c r="J142" s="39"/>
      <c r="K142" s="39"/>
      <c r="L142" s="43"/>
      <c r="M142" s="242"/>
      <c r="N142" s="243"/>
      <c r="O142" s="90"/>
      <c r="P142" s="90"/>
      <c r="Q142" s="90"/>
      <c r="R142" s="90"/>
      <c r="S142" s="90"/>
      <c r="T142" s="91"/>
      <c r="U142" s="37"/>
      <c r="V142" s="37"/>
      <c r="W142" s="37"/>
      <c r="X142" s="37"/>
      <c r="Y142" s="37"/>
      <c r="Z142" s="37"/>
      <c r="AA142" s="37"/>
      <c r="AB142" s="37"/>
      <c r="AC142" s="37"/>
      <c r="AD142" s="37"/>
      <c r="AE142" s="37"/>
      <c r="AT142" s="16" t="s">
        <v>140</v>
      </c>
      <c r="AU142" s="16" t="s">
        <v>87</v>
      </c>
    </row>
    <row r="143" s="13" customFormat="1">
      <c r="A143" s="13"/>
      <c r="B143" s="244"/>
      <c r="C143" s="245"/>
      <c r="D143" s="239" t="s">
        <v>142</v>
      </c>
      <c r="E143" s="246" t="s">
        <v>1</v>
      </c>
      <c r="F143" s="247" t="s">
        <v>391</v>
      </c>
      <c r="G143" s="245"/>
      <c r="H143" s="248">
        <v>270.30000000000001</v>
      </c>
      <c r="I143" s="249"/>
      <c r="J143" s="245"/>
      <c r="K143" s="245"/>
      <c r="L143" s="250"/>
      <c r="M143" s="251"/>
      <c r="N143" s="252"/>
      <c r="O143" s="252"/>
      <c r="P143" s="252"/>
      <c r="Q143" s="252"/>
      <c r="R143" s="252"/>
      <c r="S143" s="252"/>
      <c r="T143" s="253"/>
      <c r="U143" s="13"/>
      <c r="V143" s="13"/>
      <c r="W143" s="13"/>
      <c r="X143" s="13"/>
      <c r="Y143" s="13"/>
      <c r="Z143" s="13"/>
      <c r="AA143" s="13"/>
      <c r="AB143" s="13"/>
      <c r="AC143" s="13"/>
      <c r="AD143" s="13"/>
      <c r="AE143" s="13"/>
      <c r="AT143" s="254" t="s">
        <v>142</v>
      </c>
      <c r="AU143" s="254" t="s">
        <v>87</v>
      </c>
      <c r="AV143" s="13" t="s">
        <v>87</v>
      </c>
      <c r="AW143" s="13" t="s">
        <v>32</v>
      </c>
      <c r="AX143" s="13" t="s">
        <v>78</v>
      </c>
      <c r="AY143" s="254" t="s">
        <v>131</v>
      </c>
    </row>
    <row r="144" s="13" customFormat="1">
      <c r="A144" s="13"/>
      <c r="B144" s="244"/>
      <c r="C144" s="245"/>
      <c r="D144" s="239" t="s">
        <v>142</v>
      </c>
      <c r="E144" s="246" t="s">
        <v>1</v>
      </c>
      <c r="F144" s="247" t="s">
        <v>392</v>
      </c>
      <c r="G144" s="245"/>
      <c r="H144" s="248">
        <v>16</v>
      </c>
      <c r="I144" s="249"/>
      <c r="J144" s="245"/>
      <c r="K144" s="245"/>
      <c r="L144" s="250"/>
      <c r="M144" s="251"/>
      <c r="N144" s="252"/>
      <c r="O144" s="252"/>
      <c r="P144" s="252"/>
      <c r="Q144" s="252"/>
      <c r="R144" s="252"/>
      <c r="S144" s="252"/>
      <c r="T144" s="253"/>
      <c r="U144" s="13"/>
      <c r="V144" s="13"/>
      <c r="W144" s="13"/>
      <c r="X144" s="13"/>
      <c r="Y144" s="13"/>
      <c r="Z144" s="13"/>
      <c r="AA144" s="13"/>
      <c r="AB144" s="13"/>
      <c r="AC144" s="13"/>
      <c r="AD144" s="13"/>
      <c r="AE144" s="13"/>
      <c r="AT144" s="254" t="s">
        <v>142</v>
      </c>
      <c r="AU144" s="254" t="s">
        <v>87</v>
      </c>
      <c r="AV144" s="13" t="s">
        <v>87</v>
      </c>
      <c r="AW144" s="13" t="s">
        <v>32</v>
      </c>
      <c r="AX144" s="13" t="s">
        <v>78</v>
      </c>
      <c r="AY144" s="254" t="s">
        <v>131</v>
      </c>
    </row>
    <row r="145" s="13" customFormat="1">
      <c r="A145" s="13"/>
      <c r="B145" s="244"/>
      <c r="C145" s="245"/>
      <c r="D145" s="239" t="s">
        <v>142</v>
      </c>
      <c r="E145" s="246" t="s">
        <v>1</v>
      </c>
      <c r="F145" s="247" t="s">
        <v>393</v>
      </c>
      <c r="G145" s="245"/>
      <c r="H145" s="248">
        <v>9</v>
      </c>
      <c r="I145" s="249"/>
      <c r="J145" s="245"/>
      <c r="K145" s="245"/>
      <c r="L145" s="250"/>
      <c r="M145" s="251"/>
      <c r="N145" s="252"/>
      <c r="O145" s="252"/>
      <c r="P145" s="252"/>
      <c r="Q145" s="252"/>
      <c r="R145" s="252"/>
      <c r="S145" s="252"/>
      <c r="T145" s="253"/>
      <c r="U145" s="13"/>
      <c r="V145" s="13"/>
      <c r="W145" s="13"/>
      <c r="X145" s="13"/>
      <c r="Y145" s="13"/>
      <c r="Z145" s="13"/>
      <c r="AA145" s="13"/>
      <c r="AB145" s="13"/>
      <c r="AC145" s="13"/>
      <c r="AD145" s="13"/>
      <c r="AE145" s="13"/>
      <c r="AT145" s="254" t="s">
        <v>142</v>
      </c>
      <c r="AU145" s="254" t="s">
        <v>87</v>
      </c>
      <c r="AV145" s="13" t="s">
        <v>87</v>
      </c>
      <c r="AW145" s="13" t="s">
        <v>32</v>
      </c>
      <c r="AX145" s="13" t="s">
        <v>78</v>
      </c>
      <c r="AY145" s="254" t="s">
        <v>131</v>
      </c>
    </row>
    <row r="146" s="14" customFormat="1">
      <c r="A146" s="14"/>
      <c r="B146" s="277"/>
      <c r="C146" s="278"/>
      <c r="D146" s="239" t="s">
        <v>142</v>
      </c>
      <c r="E146" s="279" t="s">
        <v>1</v>
      </c>
      <c r="F146" s="280" t="s">
        <v>394</v>
      </c>
      <c r="G146" s="278"/>
      <c r="H146" s="281">
        <v>295.30000000000001</v>
      </c>
      <c r="I146" s="282"/>
      <c r="J146" s="278"/>
      <c r="K146" s="278"/>
      <c r="L146" s="283"/>
      <c r="M146" s="284"/>
      <c r="N146" s="285"/>
      <c r="O146" s="285"/>
      <c r="P146" s="285"/>
      <c r="Q146" s="285"/>
      <c r="R146" s="285"/>
      <c r="S146" s="285"/>
      <c r="T146" s="286"/>
      <c r="U146" s="14"/>
      <c r="V146" s="14"/>
      <c r="W146" s="14"/>
      <c r="X146" s="14"/>
      <c r="Y146" s="14"/>
      <c r="Z146" s="14"/>
      <c r="AA146" s="14"/>
      <c r="AB146" s="14"/>
      <c r="AC146" s="14"/>
      <c r="AD146" s="14"/>
      <c r="AE146" s="14"/>
      <c r="AT146" s="287" t="s">
        <v>142</v>
      </c>
      <c r="AU146" s="287" t="s">
        <v>87</v>
      </c>
      <c r="AV146" s="14" t="s">
        <v>138</v>
      </c>
      <c r="AW146" s="14" t="s">
        <v>32</v>
      </c>
      <c r="AX146" s="14" t="s">
        <v>85</v>
      </c>
      <c r="AY146" s="287" t="s">
        <v>131</v>
      </c>
    </row>
    <row r="147" s="2" customFormat="1" ht="16.5" customHeight="1">
      <c r="A147" s="37"/>
      <c r="B147" s="38"/>
      <c r="C147" s="267" t="s">
        <v>173</v>
      </c>
      <c r="D147" s="267" t="s">
        <v>373</v>
      </c>
      <c r="E147" s="268" t="s">
        <v>399</v>
      </c>
      <c r="F147" s="269" t="s">
        <v>400</v>
      </c>
      <c r="G147" s="270" t="s">
        <v>388</v>
      </c>
      <c r="H147" s="271">
        <v>270.30000000000001</v>
      </c>
      <c r="I147" s="272"/>
      <c r="J147" s="273">
        <f>ROUND(I147*H147,2)</f>
        <v>0</v>
      </c>
      <c r="K147" s="269" t="s">
        <v>1</v>
      </c>
      <c r="L147" s="274"/>
      <c r="M147" s="275" t="s">
        <v>1</v>
      </c>
      <c r="N147" s="276" t="s">
        <v>43</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173</v>
      </c>
      <c r="AT147" s="237" t="s">
        <v>373</v>
      </c>
      <c r="AU147" s="237" t="s">
        <v>87</v>
      </c>
      <c r="AY147" s="16" t="s">
        <v>131</v>
      </c>
      <c r="BE147" s="238">
        <f>IF(N147="základní",J147,0)</f>
        <v>0</v>
      </c>
      <c r="BF147" s="238">
        <f>IF(N147="snížená",J147,0)</f>
        <v>0</v>
      </c>
      <c r="BG147" s="238">
        <f>IF(N147="zákl. přenesená",J147,0)</f>
        <v>0</v>
      </c>
      <c r="BH147" s="238">
        <f>IF(N147="sníž. přenesená",J147,0)</f>
        <v>0</v>
      </c>
      <c r="BI147" s="238">
        <f>IF(N147="nulová",J147,0)</f>
        <v>0</v>
      </c>
      <c r="BJ147" s="16" t="s">
        <v>85</v>
      </c>
      <c r="BK147" s="238">
        <f>ROUND(I147*H147,2)</f>
        <v>0</v>
      </c>
      <c r="BL147" s="16" t="s">
        <v>138</v>
      </c>
      <c r="BM147" s="237" t="s">
        <v>401</v>
      </c>
    </row>
    <row r="148" s="2" customFormat="1">
      <c r="A148" s="37"/>
      <c r="B148" s="38"/>
      <c r="C148" s="39"/>
      <c r="D148" s="239" t="s">
        <v>140</v>
      </c>
      <c r="E148" s="39"/>
      <c r="F148" s="240" t="s">
        <v>402</v>
      </c>
      <c r="G148" s="39"/>
      <c r="H148" s="39"/>
      <c r="I148" s="241"/>
      <c r="J148" s="39"/>
      <c r="K148" s="39"/>
      <c r="L148" s="43"/>
      <c r="M148" s="242"/>
      <c r="N148" s="243"/>
      <c r="O148" s="90"/>
      <c r="P148" s="90"/>
      <c r="Q148" s="90"/>
      <c r="R148" s="90"/>
      <c r="S148" s="90"/>
      <c r="T148" s="91"/>
      <c r="U148" s="37"/>
      <c r="V148" s="37"/>
      <c r="W148" s="37"/>
      <c r="X148" s="37"/>
      <c r="Y148" s="37"/>
      <c r="Z148" s="37"/>
      <c r="AA148" s="37"/>
      <c r="AB148" s="37"/>
      <c r="AC148" s="37"/>
      <c r="AD148" s="37"/>
      <c r="AE148" s="37"/>
      <c r="AT148" s="16" t="s">
        <v>140</v>
      </c>
      <c r="AU148" s="16" t="s">
        <v>87</v>
      </c>
    </row>
    <row r="149" s="13" customFormat="1">
      <c r="A149" s="13"/>
      <c r="B149" s="244"/>
      <c r="C149" s="245"/>
      <c r="D149" s="239" t="s">
        <v>142</v>
      </c>
      <c r="E149" s="246" t="s">
        <v>1</v>
      </c>
      <c r="F149" s="247" t="s">
        <v>391</v>
      </c>
      <c r="G149" s="245"/>
      <c r="H149" s="248">
        <v>270.30000000000001</v>
      </c>
      <c r="I149" s="249"/>
      <c r="J149" s="245"/>
      <c r="K149" s="245"/>
      <c r="L149" s="250"/>
      <c r="M149" s="251"/>
      <c r="N149" s="252"/>
      <c r="O149" s="252"/>
      <c r="P149" s="252"/>
      <c r="Q149" s="252"/>
      <c r="R149" s="252"/>
      <c r="S149" s="252"/>
      <c r="T149" s="253"/>
      <c r="U149" s="13"/>
      <c r="V149" s="13"/>
      <c r="W149" s="13"/>
      <c r="X149" s="13"/>
      <c r="Y149" s="13"/>
      <c r="Z149" s="13"/>
      <c r="AA149" s="13"/>
      <c r="AB149" s="13"/>
      <c r="AC149" s="13"/>
      <c r="AD149" s="13"/>
      <c r="AE149" s="13"/>
      <c r="AT149" s="254" t="s">
        <v>142</v>
      </c>
      <c r="AU149" s="254" t="s">
        <v>87</v>
      </c>
      <c r="AV149" s="13" t="s">
        <v>87</v>
      </c>
      <c r="AW149" s="13" t="s">
        <v>32</v>
      </c>
      <c r="AX149" s="13" t="s">
        <v>85</v>
      </c>
      <c r="AY149" s="254" t="s">
        <v>131</v>
      </c>
    </row>
    <row r="150" s="2" customFormat="1" ht="21.75" customHeight="1">
      <c r="A150" s="37"/>
      <c r="B150" s="38"/>
      <c r="C150" s="267" t="s">
        <v>178</v>
      </c>
      <c r="D150" s="267" t="s">
        <v>373</v>
      </c>
      <c r="E150" s="268" t="s">
        <v>403</v>
      </c>
      <c r="F150" s="269" t="s">
        <v>404</v>
      </c>
      <c r="G150" s="270" t="s">
        <v>388</v>
      </c>
      <c r="H150" s="271">
        <v>16</v>
      </c>
      <c r="I150" s="272"/>
      <c r="J150" s="273">
        <f>ROUND(I150*H150,2)</f>
        <v>0</v>
      </c>
      <c r="K150" s="269" t="s">
        <v>1</v>
      </c>
      <c r="L150" s="274"/>
      <c r="M150" s="275" t="s">
        <v>1</v>
      </c>
      <c r="N150" s="276" t="s">
        <v>43</v>
      </c>
      <c r="O150" s="90"/>
      <c r="P150" s="235">
        <f>O150*H150</f>
        <v>0</v>
      </c>
      <c r="Q150" s="235">
        <v>0</v>
      </c>
      <c r="R150" s="235">
        <f>Q150*H150</f>
        <v>0</v>
      </c>
      <c r="S150" s="235">
        <v>0</v>
      </c>
      <c r="T150" s="236">
        <f>S150*H150</f>
        <v>0</v>
      </c>
      <c r="U150" s="37"/>
      <c r="V150" s="37"/>
      <c r="W150" s="37"/>
      <c r="X150" s="37"/>
      <c r="Y150" s="37"/>
      <c r="Z150" s="37"/>
      <c r="AA150" s="37"/>
      <c r="AB150" s="37"/>
      <c r="AC150" s="37"/>
      <c r="AD150" s="37"/>
      <c r="AE150" s="37"/>
      <c r="AR150" s="237" t="s">
        <v>173</v>
      </c>
      <c r="AT150" s="237" t="s">
        <v>373</v>
      </c>
      <c r="AU150" s="237" t="s">
        <v>87</v>
      </c>
      <c r="AY150" s="16" t="s">
        <v>131</v>
      </c>
      <c r="BE150" s="238">
        <f>IF(N150="základní",J150,0)</f>
        <v>0</v>
      </c>
      <c r="BF150" s="238">
        <f>IF(N150="snížená",J150,0)</f>
        <v>0</v>
      </c>
      <c r="BG150" s="238">
        <f>IF(N150="zákl. přenesená",J150,0)</f>
        <v>0</v>
      </c>
      <c r="BH150" s="238">
        <f>IF(N150="sníž. přenesená",J150,0)</f>
        <v>0</v>
      </c>
      <c r="BI150" s="238">
        <f>IF(N150="nulová",J150,0)</f>
        <v>0</v>
      </c>
      <c r="BJ150" s="16" t="s">
        <v>85</v>
      </c>
      <c r="BK150" s="238">
        <f>ROUND(I150*H150,2)</f>
        <v>0</v>
      </c>
      <c r="BL150" s="16" t="s">
        <v>138</v>
      </c>
      <c r="BM150" s="237" t="s">
        <v>405</v>
      </c>
    </row>
    <row r="151" s="2" customFormat="1">
      <c r="A151" s="37"/>
      <c r="B151" s="38"/>
      <c r="C151" s="39"/>
      <c r="D151" s="239" t="s">
        <v>140</v>
      </c>
      <c r="E151" s="39"/>
      <c r="F151" s="240" t="s">
        <v>406</v>
      </c>
      <c r="G151" s="39"/>
      <c r="H151" s="39"/>
      <c r="I151" s="241"/>
      <c r="J151" s="39"/>
      <c r="K151" s="39"/>
      <c r="L151" s="43"/>
      <c r="M151" s="242"/>
      <c r="N151" s="243"/>
      <c r="O151" s="90"/>
      <c r="P151" s="90"/>
      <c r="Q151" s="90"/>
      <c r="R151" s="90"/>
      <c r="S151" s="90"/>
      <c r="T151" s="91"/>
      <c r="U151" s="37"/>
      <c r="V151" s="37"/>
      <c r="W151" s="37"/>
      <c r="X151" s="37"/>
      <c r="Y151" s="37"/>
      <c r="Z151" s="37"/>
      <c r="AA151" s="37"/>
      <c r="AB151" s="37"/>
      <c r="AC151" s="37"/>
      <c r="AD151" s="37"/>
      <c r="AE151" s="37"/>
      <c r="AT151" s="16" t="s">
        <v>140</v>
      </c>
      <c r="AU151" s="16" t="s">
        <v>87</v>
      </c>
    </row>
    <row r="152" s="13" customFormat="1">
      <c r="A152" s="13"/>
      <c r="B152" s="244"/>
      <c r="C152" s="245"/>
      <c r="D152" s="239" t="s">
        <v>142</v>
      </c>
      <c r="E152" s="246" t="s">
        <v>1</v>
      </c>
      <c r="F152" s="247" t="s">
        <v>392</v>
      </c>
      <c r="G152" s="245"/>
      <c r="H152" s="248">
        <v>16</v>
      </c>
      <c r="I152" s="249"/>
      <c r="J152" s="245"/>
      <c r="K152" s="245"/>
      <c r="L152" s="250"/>
      <c r="M152" s="251"/>
      <c r="N152" s="252"/>
      <c r="O152" s="252"/>
      <c r="P152" s="252"/>
      <c r="Q152" s="252"/>
      <c r="R152" s="252"/>
      <c r="S152" s="252"/>
      <c r="T152" s="253"/>
      <c r="U152" s="13"/>
      <c r="V152" s="13"/>
      <c r="W152" s="13"/>
      <c r="X152" s="13"/>
      <c r="Y152" s="13"/>
      <c r="Z152" s="13"/>
      <c r="AA152" s="13"/>
      <c r="AB152" s="13"/>
      <c r="AC152" s="13"/>
      <c r="AD152" s="13"/>
      <c r="AE152" s="13"/>
      <c r="AT152" s="254" t="s">
        <v>142</v>
      </c>
      <c r="AU152" s="254" t="s">
        <v>87</v>
      </c>
      <c r="AV152" s="13" t="s">
        <v>87</v>
      </c>
      <c r="AW152" s="13" t="s">
        <v>32</v>
      </c>
      <c r="AX152" s="13" t="s">
        <v>85</v>
      </c>
      <c r="AY152" s="254" t="s">
        <v>131</v>
      </c>
    </row>
    <row r="153" s="2" customFormat="1" ht="33" customHeight="1">
      <c r="A153" s="37"/>
      <c r="B153" s="38"/>
      <c r="C153" s="226" t="s">
        <v>183</v>
      </c>
      <c r="D153" s="226" t="s">
        <v>133</v>
      </c>
      <c r="E153" s="227" t="s">
        <v>407</v>
      </c>
      <c r="F153" s="228" t="s">
        <v>408</v>
      </c>
      <c r="G153" s="229" t="s">
        <v>136</v>
      </c>
      <c r="H153" s="230">
        <v>2473</v>
      </c>
      <c r="I153" s="231"/>
      <c r="J153" s="232">
        <f>ROUND(I153*H153,2)</f>
        <v>0</v>
      </c>
      <c r="K153" s="228" t="s">
        <v>137</v>
      </c>
      <c r="L153" s="43"/>
      <c r="M153" s="233" t="s">
        <v>1</v>
      </c>
      <c r="N153" s="234" t="s">
        <v>43</v>
      </c>
      <c r="O153" s="90"/>
      <c r="P153" s="235">
        <f>O153*H153</f>
        <v>0</v>
      </c>
      <c r="Q153" s="235">
        <v>0</v>
      </c>
      <c r="R153" s="235">
        <f>Q153*H153</f>
        <v>0</v>
      </c>
      <c r="S153" s="235">
        <v>0</v>
      </c>
      <c r="T153" s="236">
        <f>S153*H153</f>
        <v>0</v>
      </c>
      <c r="U153" s="37"/>
      <c r="V153" s="37"/>
      <c r="W153" s="37"/>
      <c r="X153" s="37"/>
      <c r="Y153" s="37"/>
      <c r="Z153" s="37"/>
      <c r="AA153" s="37"/>
      <c r="AB153" s="37"/>
      <c r="AC153" s="37"/>
      <c r="AD153" s="37"/>
      <c r="AE153" s="37"/>
      <c r="AR153" s="237" t="s">
        <v>138</v>
      </c>
      <c r="AT153" s="237" t="s">
        <v>133</v>
      </c>
      <c r="AU153" s="237" t="s">
        <v>87</v>
      </c>
      <c r="AY153" s="16" t="s">
        <v>131</v>
      </c>
      <c r="BE153" s="238">
        <f>IF(N153="základní",J153,0)</f>
        <v>0</v>
      </c>
      <c r="BF153" s="238">
        <f>IF(N153="snížená",J153,0)</f>
        <v>0</v>
      </c>
      <c r="BG153" s="238">
        <f>IF(N153="zákl. přenesená",J153,0)</f>
        <v>0</v>
      </c>
      <c r="BH153" s="238">
        <f>IF(N153="sníž. přenesená",J153,0)</f>
        <v>0</v>
      </c>
      <c r="BI153" s="238">
        <f>IF(N153="nulová",J153,0)</f>
        <v>0</v>
      </c>
      <c r="BJ153" s="16" t="s">
        <v>85</v>
      </c>
      <c r="BK153" s="238">
        <f>ROUND(I153*H153,2)</f>
        <v>0</v>
      </c>
      <c r="BL153" s="16" t="s">
        <v>138</v>
      </c>
      <c r="BM153" s="237" t="s">
        <v>409</v>
      </c>
    </row>
    <row r="154" s="2" customFormat="1">
      <c r="A154" s="37"/>
      <c r="B154" s="38"/>
      <c r="C154" s="39"/>
      <c r="D154" s="239" t="s">
        <v>140</v>
      </c>
      <c r="E154" s="39"/>
      <c r="F154" s="240" t="s">
        <v>410</v>
      </c>
      <c r="G154" s="39"/>
      <c r="H154" s="39"/>
      <c r="I154" s="241"/>
      <c r="J154" s="39"/>
      <c r="K154" s="39"/>
      <c r="L154" s="43"/>
      <c r="M154" s="242"/>
      <c r="N154" s="243"/>
      <c r="O154" s="90"/>
      <c r="P154" s="90"/>
      <c r="Q154" s="90"/>
      <c r="R154" s="90"/>
      <c r="S154" s="90"/>
      <c r="T154" s="91"/>
      <c r="U154" s="37"/>
      <c r="V154" s="37"/>
      <c r="W154" s="37"/>
      <c r="X154" s="37"/>
      <c r="Y154" s="37"/>
      <c r="Z154" s="37"/>
      <c r="AA154" s="37"/>
      <c r="AB154" s="37"/>
      <c r="AC154" s="37"/>
      <c r="AD154" s="37"/>
      <c r="AE154" s="37"/>
      <c r="AT154" s="16" t="s">
        <v>140</v>
      </c>
      <c r="AU154" s="16" t="s">
        <v>87</v>
      </c>
    </row>
    <row r="155" s="13" customFormat="1">
      <c r="A155" s="13"/>
      <c r="B155" s="244"/>
      <c r="C155" s="245"/>
      <c r="D155" s="239" t="s">
        <v>142</v>
      </c>
      <c r="E155" s="246" t="s">
        <v>1</v>
      </c>
      <c r="F155" s="247" t="s">
        <v>411</v>
      </c>
      <c r="G155" s="245"/>
      <c r="H155" s="248">
        <v>2473</v>
      </c>
      <c r="I155" s="249"/>
      <c r="J155" s="245"/>
      <c r="K155" s="245"/>
      <c r="L155" s="250"/>
      <c r="M155" s="251"/>
      <c r="N155" s="252"/>
      <c r="O155" s="252"/>
      <c r="P155" s="252"/>
      <c r="Q155" s="252"/>
      <c r="R155" s="252"/>
      <c r="S155" s="252"/>
      <c r="T155" s="253"/>
      <c r="U155" s="13"/>
      <c r="V155" s="13"/>
      <c r="W155" s="13"/>
      <c r="X155" s="13"/>
      <c r="Y155" s="13"/>
      <c r="Z155" s="13"/>
      <c r="AA155" s="13"/>
      <c r="AB155" s="13"/>
      <c r="AC155" s="13"/>
      <c r="AD155" s="13"/>
      <c r="AE155" s="13"/>
      <c r="AT155" s="254" t="s">
        <v>142</v>
      </c>
      <c r="AU155" s="254" t="s">
        <v>87</v>
      </c>
      <c r="AV155" s="13" t="s">
        <v>87</v>
      </c>
      <c r="AW155" s="13" t="s">
        <v>32</v>
      </c>
      <c r="AX155" s="13" t="s">
        <v>85</v>
      </c>
      <c r="AY155" s="254" t="s">
        <v>131</v>
      </c>
    </row>
    <row r="156" s="2" customFormat="1" ht="24.15" customHeight="1">
      <c r="A156" s="37"/>
      <c r="B156" s="38"/>
      <c r="C156" s="226" t="s">
        <v>188</v>
      </c>
      <c r="D156" s="226" t="s">
        <v>133</v>
      </c>
      <c r="E156" s="227" t="s">
        <v>412</v>
      </c>
      <c r="F156" s="228" t="s">
        <v>413</v>
      </c>
      <c r="G156" s="229" t="s">
        <v>136</v>
      </c>
      <c r="H156" s="230">
        <v>310</v>
      </c>
      <c r="I156" s="231"/>
      <c r="J156" s="232">
        <f>ROUND(I156*H156,2)</f>
        <v>0</v>
      </c>
      <c r="K156" s="228" t="s">
        <v>137</v>
      </c>
      <c r="L156" s="43"/>
      <c r="M156" s="233" t="s">
        <v>1</v>
      </c>
      <c r="N156" s="234" t="s">
        <v>43</v>
      </c>
      <c r="O156" s="90"/>
      <c r="P156" s="235">
        <f>O156*H156</f>
        <v>0</v>
      </c>
      <c r="Q156" s="235">
        <v>0</v>
      </c>
      <c r="R156" s="235">
        <f>Q156*H156</f>
        <v>0</v>
      </c>
      <c r="S156" s="235">
        <v>0</v>
      </c>
      <c r="T156" s="236">
        <f>S156*H156</f>
        <v>0</v>
      </c>
      <c r="U156" s="37"/>
      <c r="V156" s="37"/>
      <c r="W156" s="37"/>
      <c r="X156" s="37"/>
      <c r="Y156" s="37"/>
      <c r="Z156" s="37"/>
      <c r="AA156" s="37"/>
      <c r="AB156" s="37"/>
      <c r="AC156" s="37"/>
      <c r="AD156" s="37"/>
      <c r="AE156" s="37"/>
      <c r="AR156" s="237" t="s">
        <v>138</v>
      </c>
      <c r="AT156" s="237" t="s">
        <v>133</v>
      </c>
      <c r="AU156" s="237" t="s">
        <v>87</v>
      </c>
      <c r="AY156" s="16" t="s">
        <v>131</v>
      </c>
      <c r="BE156" s="238">
        <f>IF(N156="základní",J156,0)</f>
        <v>0</v>
      </c>
      <c r="BF156" s="238">
        <f>IF(N156="snížená",J156,0)</f>
        <v>0</v>
      </c>
      <c r="BG156" s="238">
        <f>IF(N156="zákl. přenesená",J156,0)</f>
        <v>0</v>
      </c>
      <c r="BH156" s="238">
        <f>IF(N156="sníž. přenesená",J156,0)</f>
        <v>0</v>
      </c>
      <c r="BI156" s="238">
        <f>IF(N156="nulová",J156,0)</f>
        <v>0</v>
      </c>
      <c r="BJ156" s="16" t="s">
        <v>85</v>
      </c>
      <c r="BK156" s="238">
        <f>ROUND(I156*H156,2)</f>
        <v>0</v>
      </c>
      <c r="BL156" s="16" t="s">
        <v>138</v>
      </c>
      <c r="BM156" s="237" t="s">
        <v>414</v>
      </c>
    </row>
    <row r="157" s="2" customFormat="1" ht="24.15" customHeight="1">
      <c r="A157" s="37"/>
      <c r="B157" s="38"/>
      <c r="C157" s="226" t="s">
        <v>193</v>
      </c>
      <c r="D157" s="226" t="s">
        <v>133</v>
      </c>
      <c r="E157" s="227" t="s">
        <v>415</v>
      </c>
      <c r="F157" s="228" t="s">
        <v>416</v>
      </c>
      <c r="G157" s="229" t="s">
        <v>136</v>
      </c>
      <c r="H157" s="230">
        <v>2473</v>
      </c>
      <c r="I157" s="231"/>
      <c r="J157" s="232">
        <f>ROUND(I157*H157,2)</f>
        <v>0</v>
      </c>
      <c r="K157" s="228" t="s">
        <v>137</v>
      </c>
      <c r="L157" s="43"/>
      <c r="M157" s="233" t="s">
        <v>1</v>
      </c>
      <c r="N157" s="234" t="s">
        <v>43</v>
      </c>
      <c r="O157" s="90"/>
      <c r="P157" s="235">
        <f>O157*H157</f>
        <v>0</v>
      </c>
      <c r="Q157" s="235">
        <v>0</v>
      </c>
      <c r="R157" s="235">
        <f>Q157*H157</f>
        <v>0</v>
      </c>
      <c r="S157" s="235">
        <v>0</v>
      </c>
      <c r="T157" s="236">
        <f>S157*H157</f>
        <v>0</v>
      </c>
      <c r="U157" s="37"/>
      <c r="V157" s="37"/>
      <c r="W157" s="37"/>
      <c r="X157" s="37"/>
      <c r="Y157" s="37"/>
      <c r="Z157" s="37"/>
      <c r="AA157" s="37"/>
      <c r="AB157" s="37"/>
      <c r="AC157" s="37"/>
      <c r="AD157" s="37"/>
      <c r="AE157" s="37"/>
      <c r="AR157" s="237" t="s">
        <v>138</v>
      </c>
      <c r="AT157" s="237" t="s">
        <v>133</v>
      </c>
      <c r="AU157" s="237" t="s">
        <v>87</v>
      </c>
      <c r="AY157" s="16" t="s">
        <v>131</v>
      </c>
      <c r="BE157" s="238">
        <f>IF(N157="základní",J157,0)</f>
        <v>0</v>
      </c>
      <c r="BF157" s="238">
        <f>IF(N157="snížená",J157,0)</f>
        <v>0</v>
      </c>
      <c r="BG157" s="238">
        <f>IF(N157="zákl. přenesená",J157,0)</f>
        <v>0</v>
      </c>
      <c r="BH157" s="238">
        <f>IF(N157="sníž. přenesená",J157,0)</f>
        <v>0</v>
      </c>
      <c r="BI157" s="238">
        <f>IF(N157="nulová",J157,0)</f>
        <v>0</v>
      </c>
      <c r="BJ157" s="16" t="s">
        <v>85</v>
      </c>
      <c r="BK157" s="238">
        <f>ROUND(I157*H157,2)</f>
        <v>0</v>
      </c>
      <c r="BL157" s="16" t="s">
        <v>138</v>
      </c>
      <c r="BM157" s="237" t="s">
        <v>417</v>
      </c>
    </row>
    <row r="158" s="2" customFormat="1">
      <c r="A158" s="37"/>
      <c r="B158" s="38"/>
      <c r="C158" s="39"/>
      <c r="D158" s="239" t="s">
        <v>140</v>
      </c>
      <c r="E158" s="39"/>
      <c r="F158" s="240" t="s">
        <v>418</v>
      </c>
      <c r="G158" s="39"/>
      <c r="H158" s="39"/>
      <c r="I158" s="241"/>
      <c r="J158" s="39"/>
      <c r="K158" s="39"/>
      <c r="L158" s="43"/>
      <c r="M158" s="242"/>
      <c r="N158" s="243"/>
      <c r="O158" s="90"/>
      <c r="P158" s="90"/>
      <c r="Q158" s="90"/>
      <c r="R158" s="90"/>
      <c r="S158" s="90"/>
      <c r="T158" s="91"/>
      <c r="U158" s="37"/>
      <c r="V158" s="37"/>
      <c r="W158" s="37"/>
      <c r="X158" s="37"/>
      <c r="Y158" s="37"/>
      <c r="Z158" s="37"/>
      <c r="AA158" s="37"/>
      <c r="AB158" s="37"/>
      <c r="AC158" s="37"/>
      <c r="AD158" s="37"/>
      <c r="AE158" s="37"/>
      <c r="AT158" s="16" t="s">
        <v>140</v>
      </c>
      <c r="AU158" s="16" t="s">
        <v>87</v>
      </c>
    </row>
    <row r="159" s="13" customFormat="1">
      <c r="A159" s="13"/>
      <c r="B159" s="244"/>
      <c r="C159" s="245"/>
      <c r="D159" s="239" t="s">
        <v>142</v>
      </c>
      <c r="E159" s="246" t="s">
        <v>1</v>
      </c>
      <c r="F159" s="247" t="s">
        <v>411</v>
      </c>
      <c r="G159" s="245"/>
      <c r="H159" s="248">
        <v>2473</v>
      </c>
      <c r="I159" s="249"/>
      <c r="J159" s="245"/>
      <c r="K159" s="245"/>
      <c r="L159" s="250"/>
      <c r="M159" s="251"/>
      <c r="N159" s="252"/>
      <c r="O159" s="252"/>
      <c r="P159" s="252"/>
      <c r="Q159" s="252"/>
      <c r="R159" s="252"/>
      <c r="S159" s="252"/>
      <c r="T159" s="253"/>
      <c r="U159" s="13"/>
      <c r="V159" s="13"/>
      <c r="W159" s="13"/>
      <c r="X159" s="13"/>
      <c r="Y159" s="13"/>
      <c r="Z159" s="13"/>
      <c r="AA159" s="13"/>
      <c r="AB159" s="13"/>
      <c r="AC159" s="13"/>
      <c r="AD159" s="13"/>
      <c r="AE159" s="13"/>
      <c r="AT159" s="254" t="s">
        <v>142</v>
      </c>
      <c r="AU159" s="254" t="s">
        <v>87</v>
      </c>
      <c r="AV159" s="13" t="s">
        <v>87</v>
      </c>
      <c r="AW159" s="13" t="s">
        <v>32</v>
      </c>
      <c r="AX159" s="13" t="s">
        <v>85</v>
      </c>
      <c r="AY159" s="254" t="s">
        <v>131</v>
      </c>
    </row>
    <row r="160" s="2" customFormat="1" ht="24.15" customHeight="1">
      <c r="A160" s="37"/>
      <c r="B160" s="38"/>
      <c r="C160" s="226" t="s">
        <v>198</v>
      </c>
      <c r="D160" s="226" t="s">
        <v>133</v>
      </c>
      <c r="E160" s="227" t="s">
        <v>419</v>
      </c>
      <c r="F160" s="228" t="s">
        <v>420</v>
      </c>
      <c r="G160" s="229" t="s">
        <v>136</v>
      </c>
      <c r="H160" s="230">
        <v>310</v>
      </c>
      <c r="I160" s="231"/>
      <c r="J160" s="232">
        <f>ROUND(I160*H160,2)</f>
        <v>0</v>
      </c>
      <c r="K160" s="228" t="s">
        <v>137</v>
      </c>
      <c r="L160" s="43"/>
      <c r="M160" s="233" t="s">
        <v>1</v>
      </c>
      <c r="N160" s="234" t="s">
        <v>43</v>
      </c>
      <c r="O160" s="90"/>
      <c r="P160" s="235">
        <f>O160*H160</f>
        <v>0</v>
      </c>
      <c r="Q160" s="235">
        <v>0</v>
      </c>
      <c r="R160" s="235">
        <f>Q160*H160</f>
        <v>0</v>
      </c>
      <c r="S160" s="235">
        <v>0</v>
      </c>
      <c r="T160" s="236">
        <f>S160*H160</f>
        <v>0</v>
      </c>
      <c r="U160" s="37"/>
      <c r="V160" s="37"/>
      <c r="W160" s="37"/>
      <c r="X160" s="37"/>
      <c r="Y160" s="37"/>
      <c r="Z160" s="37"/>
      <c r="AA160" s="37"/>
      <c r="AB160" s="37"/>
      <c r="AC160" s="37"/>
      <c r="AD160" s="37"/>
      <c r="AE160" s="37"/>
      <c r="AR160" s="237" t="s">
        <v>138</v>
      </c>
      <c r="AT160" s="237" t="s">
        <v>133</v>
      </c>
      <c r="AU160" s="237" t="s">
        <v>87</v>
      </c>
      <c r="AY160" s="16" t="s">
        <v>131</v>
      </c>
      <c r="BE160" s="238">
        <f>IF(N160="základní",J160,0)</f>
        <v>0</v>
      </c>
      <c r="BF160" s="238">
        <f>IF(N160="snížená",J160,0)</f>
        <v>0</v>
      </c>
      <c r="BG160" s="238">
        <f>IF(N160="zákl. přenesená",J160,0)</f>
        <v>0</v>
      </c>
      <c r="BH160" s="238">
        <f>IF(N160="sníž. přenesená",J160,0)</f>
        <v>0</v>
      </c>
      <c r="BI160" s="238">
        <f>IF(N160="nulová",J160,0)</f>
        <v>0</v>
      </c>
      <c r="BJ160" s="16" t="s">
        <v>85</v>
      </c>
      <c r="BK160" s="238">
        <f>ROUND(I160*H160,2)</f>
        <v>0</v>
      </c>
      <c r="BL160" s="16" t="s">
        <v>138</v>
      </c>
      <c r="BM160" s="237" t="s">
        <v>421</v>
      </c>
    </row>
    <row r="161" s="2" customFormat="1" ht="24.15" customHeight="1">
      <c r="A161" s="37"/>
      <c r="B161" s="38"/>
      <c r="C161" s="226" t="s">
        <v>203</v>
      </c>
      <c r="D161" s="226" t="s">
        <v>133</v>
      </c>
      <c r="E161" s="227" t="s">
        <v>422</v>
      </c>
      <c r="F161" s="228" t="s">
        <v>423</v>
      </c>
      <c r="G161" s="229" t="s">
        <v>136</v>
      </c>
      <c r="H161" s="230">
        <v>2473</v>
      </c>
      <c r="I161" s="231"/>
      <c r="J161" s="232">
        <f>ROUND(I161*H161,2)</f>
        <v>0</v>
      </c>
      <c r="K161" s="228" t="s">
        <v>137</v>
      </c>
      <c r="L161" s="43"/>
      <c r="M161" s="233" t="s">
        <v>1</v>
      </c>
      <c r="N161" s="234" t="s">
        <v>43</v>
      </c>
      <c r="O161" s="90"/>
      <c r="P161" s="235">
        <f>O161*H161</f>
        <v>0</v>
      </c>
      <c r="Q161" s="235">
        <v>0</v>
      </c>
      <c r="R161" s="235">
        <f>Q161*H161</f>
        <v>0</v>
      </c>
      <c r="S161" s="235">
        <v>0</v>
      </c>
      <c r="T161" s="236">
        <f>S161*H161</f>
        <v>0</v>
      </c>
      <c r="U161" s="37"/>
      <c r="V161" s="37"/>
      <c r="W161" s="37"/>
      <c r="X161" s="37"/>
      <c r="Y161" s="37"/>
      <c r="Z161" s="37"/>
      <c r="AA161" s="37"/>
      <c r="AB161" s="37"/>
      <c r="AC161" s="37"/>
      <c r="AD161" s="37"/>
      <c r="AE161" s="37"/>
      <c r="AR161" s="237" t="s">
        <v>138</v>
      </c>
      <c r="AT161" s="237" t="s">
        <v>133</v>
      </c>
      <c r="AU161" s="237" t="s">
        <v>87</v>
      </c>
      <c r="AY161" s="16" t="s">
        <v>131</v>
      </c>
      <c r="BE161" s="238">
        <f>IF(N161="základní",J161,0)</f>
        <v>0</v>
      </c>
      <c r="BF161" s="238">
        <f>IF(N161="snížená",J161,0)</f>
        <v>0</v>
      </c>
      <c r="BG161" s="238">
        <f>IF(N161="zákl. přenesená",J161,0)</f>
        <v>0</v>
      </c>
      <c r="BH161" s="238">
        <f>IF(N161="sníž. přenesená",J161,0)</f>
        <v>0</v>
      </c>
      <c r="BI161" s="238">
        <f>IF(N161="nulová",J161,0)</f>
        <v>0</v>
      </c>
      <c r="BJ161" s="16" t="s">
        <v>85</v>
      </c>
      <c r="BK161" s="238">
        <f>ROUND(I161*H161,2)</f>
        <v>0</v>
      </c>
      <c r="BL161" s="16" t="s">
        <v>138</v>
      </c>
      <c r="BM161" s="237" t="s">
        <v>424</v>
      </c>
    </row>
    <row r="162" s="13" customFormat="1">
      <c r="A162" s="13"/>
      <c r="B162" s="244"/>
      <c r="C162" s="245"/>
      <c r="D162" s="239" t="s">
        <v>142</v>
      </c>
      <c r="E162" s="246" t="s">
        <v>1</v>
      </c>
      <c r="F162" s="247" t="s">
        <v>411</v>
      </c>
      <c r="G162" s="245"/>
      <c r="H162" s="248">
        <v>2473</v>
      </c>
      <c r="I162" s="249"/>
      <c r="J162" s="245"/>
      <c r="K162" s="245"/>
      <c r="L162" s="250"/>
      <c r="M162" s="251"/>
      <c r="N162" s="252"/>
      <c r="O162" s="252"/>
      <c r="P162" s="252"/>
      <c r="Q162" s="252"/>
      <c r="R162" s="252"/>
      <c r="S162" s="252"/>
      <c r="T162" s="253"/>
      <c r="U162" s="13"/>
      <c r="V162" s="13"/>
      <c r="W162" s="13"/>
      <c r="X162" s="13"/>
      <c r="Y162" s="13"/>
      <c r="Z162" s="13"/>
      <c r="AA162" s="13"/>
      <c r="AB162" s="13"/>
      <c r="AC162" s="13"/>
      <c r="AD162" s="13"/>
      <c r="AE162" s="13"/>
      <c r="AT162" s="254" t="s">
        <v>142</v>
      </c>
      <c r="AU162" s="254" t="s">
        <v>87</v>
      </c>
      <c r="AV162" s="13" t="s">
        <v>87</v>
      </c>
      <c r="AW162" s="13" t="s">
        <v>32</v>
      </c>
      <c r="AX162" s="13" t="s">
        <v>85</v>
      </c>
      <c r="AY162" s="254" t="s">
        <v>131</v>
      </c>
    </row>
    <row r="163" s="2" customFormat="1" ht="21.75" customHeight="1">
      <c r="A163" s="37"/>
      <c r="B163" s="38"/>
      <c r="C163" s="226" t="s">
        <v>8</v>
      </c>
      <c r="D163" s="226" t="s">
        <v>133</v>
      </c>
      <c r="E163" s="227" t="s">
        <v>425</v>
      </c>
      <c r="F163" s="228" t="s">
        <v>426</v>
      </c>
      <c r="G163" s="229" t="s">
        <v>136</v>
      </c>
      <c r="H163" s="230">
        <v>310</v>
      </c>
      <c r="I163" s="231"/>
      <c r="J163" s="232">
        <f>ROUND(I163*H163,2)</f>
        <v>0</v>
      </c>
      <c r="K163" s="228" t="s">
        <v>137</v>
      </c>
      <c r="L163" s="43"/>
      <c r="M163" s="233" t="s">
        <v>1</v>
      </c>
      <c r="N163" s="234" t="s">
        <v>43</v>
      </c>
      <c r="O163" s="90"/>
      <c r="P163" s="235">
        <f>O163*H163</f>
        <v>0</v>
      </c>
      <c r="Q163" s="235">
        <v>0</v>
      </c>
      <c r="R163" s="235">
        <f>Q163*H163</f>
        <v>0</v>
      </c>
      <c r="S163" s="235">
        <v>0</v>
      </c>
      <c r="T163" s="236">
        <f>S163*H163</f>
        <v>0</v>
      </c>
      <c r="U163" s="37"/>
      <c r="V163" s="37"/>
      <c r="W163" s="37"/>
      <c r="X163" s="37"/>
      <c r="Y163" s="37"/>
      <c r="Z163" s="37"/>
      <c r="AA163" s="37"/>
      <c r="AB163" s="37"/>
      <c r="AC163" s="37"/>
      <c r="AD163" s="37"/>
      <c r="AE163" s="37"/>
      <c r="AR163" s="237" t="s">
        <v>138</v>
      </c>
      <c r="AT163" s="237" t="s">
        <v>133</v>
      </c>
      <c r="AU163" s="237" t="s">
        <v>87</v>
      </c>
      <c r="AY163" s="16" t="s">
        <v>131</v>
      </c>
      <c r="BE163" s="238">
        <f>IF(N163="základní",J163,0)</f>
        <v>0</v>
      </c>
      <c r="BF163" s="238">
        <f>IF(N163="snížená",J163,0)</f>
        <v>0</v>
      </c>
      <c r="BG163" s="238">
        <f>IF(N163="zákl. přenesená",J163,0)</f>
        <v>0</v>
      </c>
      <c r="BH163" s="238">
        <f>IF(N163="sníž. přenesená",J163,0)</f>
        <v>0</v>
      </c>
      <c r="BI163" s="238">
        <f>IF(N163="nulová",J163,0)</f>
        <v>0</v>
      </c>
      <c r="BJ163" s="16" t="s">
        <v>85</v>
      </c>
      <c r="BK163" s="238">
        <f>ROUND(I163*H163,2)</f>
        <v>0</v>
      </c>
      <c r="BL163" s="16" t="s">
        <v>138</v>
      </c>
      <c r="BM163" s="237" t="s">
        <v>427</v>
      </c>
    </row>
    <row r="164" s="2" customFormat="1" ht="21.75" customHeight="1">
      <c r="A164" s="37"/>
      <c r="B164" s="38"/>
      <c r="C164" s="226" t="s">
        <v>210</v>
      </c>
      <c r="D164" s="226" t="s">
        <v>133</v>
      </c>
      <c r="E164" s="227" t="s">
        <v>428</v>
      </c>
      <c r="F164" s="228" t="s">
        <v>429</v>
      </c>
      <c r="G164" s="229" t="s">
        <v>136</v>
      </c>
      <c r="H164" s="230">
        <v>2393</v>
      </c>
      <c r="I164" s="231"/>
      <c r="J164" s="232">
        <f>ROUND(I164*H164,2)</f>
        <v>0</v>
      </c>
      <c r="K164" s="228" t="s">
        <v>137</v>
      </c>
      <c r="L164" s="43"/>
      <c r="M164" s="233" t="s">
        <v>1</v>
      </c>
      <c r="N164" s="234" t="s">
        <v>43</v>
      </c>
      <c r="O164" s="90"/>
      <c r="P164" s="235">
        <f>O164*H164</f>
        <v>0</v>
      </c>
      <c r="Q164" s="235">
        <v>0</v>
      </c>
      <c r="R164" s="235">
        <f>Q164*H164</f>
        <v>0</v>
      </c>
      <c r="S164" s="235">
        <v>0</v>
      </c>
      <c r="T164" s="236">
        <f>S164*H164</f>
        <v>0</v>
      </c>
      <c r="U164" s="37"/>
      <c r="V164" s="37"/>
      <c r="W164" s="37"/>
      <c r="X164" s="37"/>
      <c r="Y164" s="37"/>
      <c r="Z164" s="37"/>
      <c r="AA164" s="37"/>
      <c r="AB164" s="37"/>
      <c r="AC164" s="37"/>
      <c r="AD164" s="37"/>
      <c r="AE164" s="37"/>
      <c r="AR164" s="237" t="s">
        <v>138</v>
      </c>
      <c r="AT164" s="237" t="s">
        <v>133</v>
      </c>
      <c r="AU164" s="237" t="s">
        <v>87</v>
      </c>
      <c r="AY164" s="16" t="s">
        <v>131</v>
      </c>
      <c r="BE164" s="238">
        <f>IF(N164="základní",J164,0)</f>
        <v>0</v>
      </c>
      <c r="BF164" s="238">
        <f>IF(N164="snížená",J164,0)</f>
        <v>0</v>
      </c>
      <c r="BG164" s="238">
        <f>IF(N164="zákl. přenesená",J164,0)</f>
        <v>0</v>
      </c>
      <c r="BH164" s="238">
        <f>IF(N164="sníž. přenesená",J164,0)</f>
        <v>0</v>
      </c>
      <c r="BI164" s="238">
        <f>IF(N164="nulová",J164,0)</f>
        <v>0</v>
      </c>
      <c r="BJ164" s="16" t="s">
        <v>85</v>
      </c>
      <c r="BK164" s="238">
        <f>ROUND(I164*H164,2)</f>
        <v>0</v>
      </c>
      <c r="BL164" s="16" t="s">
        <v>138</v>
      </c>
      <c r="BM164" s="237" t="s">
        <v>430</v>
      </c>
    </row>
    <row r="165" s="2" customFormat="1" ht="21.75" customHeight="1">
      <c r="A165" s="37"/>
      <c r="B165" s="38"/>
      <c r="C165" s="226" t="s">
        <v>214</v>
      </c>
      <c r="D165" s="226" t="s">
        <v>133</v>
      </c>
      <c r="E165" s="227" t="s">
        <v>431</v>
      </c>
      <c r="F165" s="228" t="s">
        <v>432</v>
      </c>
      <c r="G165" s="229" t="s">
        <v>136</v>
      </c>
      <c r="H165" s="230">
        <v>310</v>
      </c>
      <c r="I165" s="231"/>
      <c r="J165" s="232">
        <f>ROUND(I165*H165,2)</f>
        <v>0</v>
      </c>
      <c r="K165" s="228" t="s">
        <v>137</v>
      </c>
      <c r="L165" s="43"/>
      <c r="M165" s="233" t="s">
        <v>1</v>
      </c>
      <c r="N165" s="234" t="s">
        <v>43</v>
      </c>
      <c r="O165" s="90"/>
      <c r="P165" s="235">
        <f>O165*H165</f>
        <v>0</v>
      </c>
      <c r="Q165" s="235">
        <v>0</v>
      </c>
      <c r="R165" s="235">
        <f>Q165*H165</f>
        <v>0</v>
      </c>
      <c r="S165" s="235">
        <v>0</v>
      </c>
      <c r="T165" s="236">
        <f>S165*H165</f>
        <v>0</v>
      </c>
      <c r="U165" s="37"/>
      <c r="V165" s="37"/>
      <c r="W165" s="37"/>
      <c r="X165" s="37"/>
      <c r="Y165" s="37"/>
      <c r="Z165" s="37"/>
      <c r="AA165" s="37"/>
      <c r="AB165" s="37"/>
      <c r="AC165" s="37"/>
      <c r="AD165" s="37"/>
      <c r="AE165" s="37"/>
      <c r="AR165" s="237" t="s">
        <v>138</v>
      </c>
      <c r="AT165" s="237" t="s">
        <v>133</v>
      </c>
      <c r="AU165" s="237" t="s">
        <v>87</v>
      </c>
      <c r="AY165" s="16" t="s">
        <v>131</v>
      </c>
      <c r="BE165" s="238">
        <f>IF(N165="základní",J165,0)</f>
        <v>0</v>
      </c>
      <c r="BF165" s="238">
        <f>IF(N165="snížená",J165,0)</f>
        <v>0</v>
      </c>
      <c r="BG165" s="238">
        <f>IF(N165="zákl. přenesená",J165,0)</f>
        <v>0</v>
      </c>
      <c r="BH165" s="238">
        <f>IF(N165="sníž. přenesená",J165,0)</f>
        <v>0</v>
      </c>
      <c r="BI165" s="238">
        <f>IF(N165="nulová",J165,0)</f>
        <v>0</v>
      </c>
      <c r="BJ165" s="16" t="s">
        <v>85</v>
      </c>
      <c r="BK165" s="238">
        <f>ROUND(I165*H165,2)</f>
        <v>0</v>
      </c>
      <c r="BL165" s="16" t="s">
        <v>138</v>
      </c>
      <c r="BM165" s="237" t="s">
        <v>433</v>
      </c>
    </row>
    <row r="166" s="2" customFormat="1" ht="24.15" customHeight="1">
      <c r="A166" s="37"/>
      <c r="B166" s="38"/>
      <c r="C166" s="226" t="s">
        <v>218</v>
      </c>
      <c r="D166" s="226" t="s">
        <v>133</v>
      </c>
      <c r="E166" s="227" t="s">
        <v>434</v>
      </c>
      <c r="F166" s="228" t="s">
        <v>435</v>
      </c>
      <c r="G166" s="229" t="s">
        <v>136</v>
      </c>
      <c r="H166" s="230">
        <v>310</v>
      </c>
      <c r="I166" s="231"/>
      <c r="J166" s="232">
        <f>ROUND(I166*H166,2)</f>
        <v>0</v>
      </c>
      <c r="K166" s="228" t="s">
        <v>137</v>
      </c>
      <c r="L166" s="43"/>
      <c r="M166" s="233" t="s">
        <v>1</v>
      </c>
      <c r="N166" s="234" t="s">
        <v>43</v>
      </c>
      <c r="O166" s="90"/>
      <c r="P166" s="235">
        <f>O166*H166</f>
        <v>0</v>
      </c>
      <c r="Q166" s="235">
        <v>0</v>
      </c>
      <c r="R166" s="235">
        <f>Q166*H166</f>
        <v>0</v>
      </c>
      <c r="S166" s="235">
        <v>0</v>
      </c>
      <c r="T166" s="236">
        <f>S166*H166</f>
        <v>0</v>
      </c>
      <c r="U166" s="37"/>
      <c r="V166" s="37"/>
      <c r="W166" s="37"/>
      <c r="X166" s="37"/>
      <c r="Y166" s="37"/>
      <c r="Z166" s="37"/>
      <c r="AA166" s="37"/>
      <c r="AB166" s="37"/>
      <c r="AC166" s="37"/>
      <c r="AD166" s="37"/>
      <c r="AE166" s="37"/>
      <c r="AR166" s="237" t="s">
        <v>138</v>
      </c>
      <c r="AT166" s="237" t="s">
        <v>133</v>
      </c>
      <c r="AU166" s="237" t="s">
        <v>87</v>
      </c>
      <c r="AY166" s="16" t="s">
        <v>131</v>
      </c>
      <c r="BE166" s="238">
        <f>IF(N166="základní",J166,0)</f>
        <v>0</v>
      </c>
      <c r="BF166" s="238">
        <f>IF(N166="snížená",J166,0)</f>
        <v>0</v>
      </c>
      <c r="BG166" s="238">
        <f>IF(N166="zákl. přenesená",J166,0)</f>
        <v>0</v>
      </c>
      <c r="BH166" s="238">
        <f>IF(N166="sníž. přenesená",J166,0)</f>
        <v>0</v>
      </c>
      <c r="BI166" s="238">
        <f>IF(N166="nulová",J166,0)</f>
        <v>0</v>
      </c>
      <c r="BJ166" s="16" t="s">
        <v>85</v>
      </c>
      <c r="BK166" s="238">
        <f>ROUND(I166*H166,2)</f>
        <v>0</v>
      </c>
      <c r="BL166" s="16" t="s">
        <v>138</v>
      </c>
      <c r="BM166" s="237" t="s">
        <v>436</v>
      </c>
    </row>
    <row r="167" s="2" customFormat="1" ht="16.5" customHeight="1">
      <c r="A167" s="37"/>
      <c r="B167" s="38"/>
      <c r="C167" s="267" t="s">
        <v>222</v>
      </c>
      <c r="D167" s="267" t="s">
        <v>373</v>
      </c>
      <c r="E167" s="268" t="s">
        <v>437</v>
      </c>
      <c r="F167" s="269" t="s">
        <v>438</v>
      </c>
      <c r="G167" s="270" t="s">
        <v>136</v>
      </c>
      <c r="H167" s="271">
        <v>310</v>
      </c>
      <c r="I167" s="272"/>
      <c r="J167" s="273">
        <f>ROUND(I167*H167,2)</f>
        <v>0</v>
      </c>
      <c r="K167" s="269" t="s">
        <v>1</v>
      </c>
      <c r="L167" s="274"/>
      <c r="M167" s="275" t="s">
        <v>1</v>
      </c>
      <c r="N167" s="276" t="s">
        <v>43</v>
      </c>
      <c r="O167" s="90"/>
      <c r="P167" s="235">
        <f>O167*H167</f>
        <v>0</v>
      </c>
      <c r="Q167" s="235">
        <v>0</v>
      </c>
      <c r="R167" s="235">
        <f>Q167*H167</f>
        <v>0</v>
      </c>
      <c r="S167" s="235">
        <v>0</v>
      </c>
      <c r="T167" s="236">
        <f>S167*H167</f>
        <v>0</v>
      </c>
      <c r="U167" s="37"/>
      <c r="V167" s="37"/>
      <c r="W167" s="37"/>
      <c r="X167" s="37"/>
      <c r="Y167" s="37"/>
      <c r="Z167" s="37"/>
      <c r="AA167" s="37"/>
      <c r="AB167" s="37"/>
      <c r="AC167" s="37"/>
      <c r="AD167" s="37"/>
      <c r="AE167" s="37"/>
      <c r="AR167" s="237" t="s">
        <v>173</v>
      </c>
      <c r="AT167" s="237" t="s">
        <v>373</v>
      </c>
      <c r="AU167" s="237" t="s">
        <v>87</v>
      </c>
      <c r="AY167" s="16" t="s">
        <v>131</v>
      </c>
      <c r="BE167" s="238">
        <f>IF(N167="základní",J167,0)</f>
        <v>0</v>
      </c>
      <c r="BF167" s="238">
        <f>IF(N167="snížená",J167,0)</f>
        <v>0</v>
      </c>
      <c r="BG167" s="238">
        <f>IF(N167="zákl. přenesená",J167,0)</f>
        <v>0</v>
      </c>
      <c r="BH167" s="238">
        <f>IF(N167="sníž. přenesená",J167,0)</f>
        <v>0</v>
      </c>
      <c r="BI167" s="238">
        <f>IF(N167="nulová",J167,0)</f>
        <v>0</v>
      </c>
      <c r="BJ167" s="16" t="s">
        <v>85</v>
      </c>
      <c r="BK167" s="238">
        <f>ROUND(I167*H167,2)</f>
        <v>0</v>
      </c>
      <c r="BL167" s="16" t="s">
        <v>138</v>
      </c>
      <c r="BM167" s="237" t="s">
        <v>439</v>
      </c>
    </row>
    <row r="168" s="2" customFormat="1" ht="16.5" customHeight="1">
      <c r="A168" s="37"/>
      <c r="B168" s="38"/>
      <c r="C168" s="267" t="s">
        <v>226</v>
      </c>
      <c r="D168" s="267" t="s">
        <v>373</v>
      </c>
      <c r="E168" s="268" t="s">
        <v>440</v>
      </c>
      <c r="F168" s="269" t="s">
        <v>441</v>
      </c>
      <c r="G168" s="270" t="s">
        <v>155</v>
      </c>
      <c r="H168" s="271">
        <v>1860</v>
      </c>
      <c r="I168" s="272"/>
      <c r="J168" s="273">
        <f>ROUND(I168*H168,2)</f>
        <v>0</v>
      </c>
      <c r="K168" s="269" t="s">
        <v>1</v>
      </c>
      <c r="L168" s="274"/>
      <c r="M168" s="275" t="s">
        <v>1</v>
      </c>
      <c r="N168" s="276" t="s">
        <v>43</v>
      </c>
      <c r="O168" s="90"/>
      <c r="P168" s="235">
        <f>O168*H168</f>
        <v>0</v>
      </c>
      <c r="Q168" s="235">
        <v>0</v>
      </c>
      <c r="R168" s="235">
        <f>Q168*H168</f>
        <v>0</v>
      </c>
      <c r="S168" s="235">
        <v>0</v>
      </c>
      <c r="T168" s="236">
        <f>S168*H168</f>
        <v>0</v>
      </c>
      <c r="U168" s="37"/>
      <c r="V168" s="37"/>
      <c r="W168" s="37"/>
      <c r="X168" s="37"/>
      <c r="Y168" s="37"/>
      <c r="Z168" s="37"/>
      <c r="AA168" s="37"/>
      <c r="AB168" s="37"/>
      <c r="AC168" s="37"/>
      <c r="AD168" s="37"/>
      <c r="AE168" s="37"/>
      <c r="AR168" s="237" t="s">
        <v>173</v>
      </c>
      <c r="AT168" s="237" t="s">
        <v>373</v>
      </c>
      <c r="AU168" s="237" t="s">
        <v>87</v>
      </c>
      <c r="AY168" s="16" t="s">
        <v>131</v>
      </c>
      <c r="BE168" s="238">
        <f>IF(N168="základní",J168,0)</f>
        <v>0</v>
      </c>
      <c r="BF168" s="238">
        <f>IF(N168="snížená",J168,0)</f>
        <v>0</v>
      </c>
      <c r="BG168" s="238">
        <f>IF(N168="zákl. přenesená",J168,0)</f>
        <v>0</v>
      </c>
      <c r="BH168" s="238">
        <f>IF(N168="sníž. přenesená",J168,0)</f>
        <v>0</v>
      </c>
      <c r="BI168" s="238">
        <f>IF(N168="nulová",J168,0)</f>
        <v>0</v>
      </c>
      <c r="BJ168" s="16" t="s">
        <v>85</v>
      </c>
      <c r="BK168" s="238">
        <f>ROUND(I168*H168,2)</f>
        <v>0</v>
      </c>
      <c r="BL168" s="16" t="s">
        <v>138</v>
      </c>
      <c r="BM168" s="237" t="s">
        <v>442</v>
      </c>
    </row>
    <row r="169" s="2" customFormat="1">
      <c r="A169" s="37"/>
      <c r="B169" s="38"/>
      <c r="C169" s="39"/>
      <c r="D169" s="239" t="s">
        <v>140</v>
      </c>
      <c r="E169" s="39"/>
      <c r="F169" s="240" t="s">
        <v>443</v>
      </c>
      <c r="G169" s="39"/>
      <c r="H169" s="39"/>
      <c r="I169" s="241"/>
      <c r="J169" s="39"/>
      <c r="K169" s="39"/>
      <c r="L169" s="43"/>
      <c r="M169" s="242"/>
      <c r="N169" s="243"/>
      <c r="O169" s="90"/>
      <c r="P169" s="90"/>
      <c r="Q169" s="90"/>
      <c r="R169" s="90"/>
      <c r="S169" s="90"/>
      <c r="T169" s="91"/>
      <c r="U169" s="37"/>
      <c r="V169" s="37"/>
      <c r="W169" s="37"/>
      <c r="X169" s="37"/>
      <c r="Y169" s="37"/>
      <c r="Z169" s="37"/>
      <c r="AA169" s="37"/>
      <c r="AB169" s="37"/>
      <c r="AC169" s="37"/>
      <c r="AD169" s="37"/>
      <c r="AE169" s="37"/>
      <c r="AT169" s="16" t="s">
        <v>140</v>
      </c>
      <c r="AU169" s="16" t="s">
        <v>87</v>
      </c>
    </row>
    <row r="170" s="13" customFormat="1">
      <c r="A170" s="13"/>
      <c r="B170" s="244"/>
      <c r="C170" s="245"/>
      <c r="D170" s="239" t="s">
        <v>142</v>
      </c>
      <c r="E170" s="246" t="s">
        <v>1</v>
      </c>
      <c r="F170" s="247" t="s">
        <v>444</v>
      </c>
      <c r="G170" s="245"/>
      <c r="H170" s="248">
        <v>1860</v>
      </c>
      <c r="I170" s="249"/>
      <c r="J170" s="245"/>
      <c r="K170" s="245"/>
      <c r="L170" s="250"/>
      <c r="M170" s="251"/>
      <c r="N170" s="252"/>
      <c r="O170" s="252"/>
      <c r="P170" s="252"/>
      <c r="Q170" s="252"/>
      <c r="R170" s="252"/>
      <c r="S170" s="252"/>
      <c r="T170" s="253"/>
      <c r="U170" s="13"/>
      <c r="V170" s="13"/>
      <c r="W170" s="13"/>
      <c r="X170" s="13"/>
      <c r="Y170" s="13"/>
      <c r="Z170" s="13"/>
      <c r="AA170" s="13"/>
      <c r="AB170" s="13"/>
      <c r="AC170" s="13"/>
      <c r="AD170" s="13"/>
      <c r="AE170" s="13"/>
      <c r="AT170" s="254" t="s">
        <v>142</v>
      </c>
      <c r="AU170" s="254" t="s">
        <v>87</v>
      </c>
      <c r="AV170" s="13" t="s">
        <v>87</v>
      </c>
      <c r="AW170" s="13" t="s">
        <v>32</v>
      </c>
      <c r="AX170" s="13" t="s">
        <v>85</v>
      </c>
      <c r="AY170" s="254" t="s">
        <v>131</v>
      </c>
    </row>
    <row r="171" s="2" customFormat="1" ht="37.8" customHeight="1">
      <c r="A171" s="37"/>
      <c r="B171" s="38"/>
      <c r="C171" s="226" t="s">
        <v>7</v>
      </c>
      <c r="D171" s="226" t="s">
        <v>133</v>
      </c>
      <c r="E171" s="227" t="s">
        <v>445</v>
      </c>
      <c r="F171" s="228" t="s">
        <v>446</v>
      </c>
      <c r="G171" s="229" t="s">
        <v>136</v>
      </c>
      <c r="H171" s="230">
        <v>853</v>
      </c>
      <c r="I171" s="231"/>
      <c r="J171" s="232">
        <f>ROUND(I171*H171,2)</f>
        <v>0</v>
      </c>
      <c r="K171" s="228" t="s">
        <v>137</v>
      </c>
      <c r="L171" s="43"/>
      <c r="M171" s="233" t="s">
        <v>1</v>
      </c>
      <c r="N171" s="234" t="s">
        <v>43</v>
      </c>
      <c r="O171" s="90"/>
      <c r="P171" s="235">
        <f>O171*H171</f>
        <v>0</v>
      </c>
      <c r="Q171" s="235">
        <v>0</v>
      </c>
      <c r="R171" s="235">
        <f>Q171*H171</f>
        <v>0</v>
      </c>
      <c r="S171" s="235">
        <v>0</v>
      </c>
      <c r="T171" s="236">
        <f>S171*H171</f>
        <v>0</v>
      </c>
      <c r="U171" s="37"/>
      <c r="V171" s="37"/>
      <c r="W171" s="37"/>
      <c r="X171" s="37"/>
      <c r="Y171" s="37"/>
      <c r="Z171" s="37"/>
      <c r="AA171" s="37"/>
      <c r="AB171" s="37"/>
      <c r="AC171" s="37"/>
      <c r="AD171" s="37"/>
      <c r="AE171" s="37"/>
      <c r="AR171" s="237" t="s">
        <v>138</v>
      </c>
      <c r="AT171" s="237" t="s">
        <v>133</v>
      </c>
      <c r="AU171" s="237" t="s">
        <v>87</v>
      </c>
      <c r="AY171" s="16" t="s">
        <v>131</v>
      </c>
      <c r="BE171" s="238">
        <f>IF(N171="základní",J171,0)</f>
        <v>0</v>
      </c>
      <c r="BF171" s="238">
        <f>IF(N171="snížená",J171,0)</f>
        <v>0</v>
      </c>
      <c r="BG171" s="238">
        <f>IF(N171="zákl. přenesená",J171,0)</f>
        <v>0</v>
      </c>
      <c r="BH171" s="238">
        <f>IF(N171="sníž. přenesená",J171,0)</f>
        <v>0</v>
      </c>
      <c r="BI171" s="238">
        <f>IF(N171="nulová",J171,0)</f>
        <v>0</v>
      </c>
      <c r="BJ171" s="16" t="s">
        <v>85</v>
      </c>
      <c r="BK171" s="238">
        <f>ROUND(I171*H171,2)</f>
        <v>0</v>
      </c>
      <c r="BL171" s="16" t="s">
        <v>138</v>
      </c>
      <c r="BM171" s="237" t="s">
        <v>447</v>
      </c>
    </row>
    <row r="172" s="2" customFormat="1" ht="24.15" customHeight="1">
      <c r="A172" s="37"/>
      <c r="B172" s="38"/>
      <c r="C172" s="226" t="s">
        <v>233</v>
      </c>
      <c r="D172" s="226" t="s">
        <v>133</v>
      </c>
      <c r="E172" s="227" t="s">
        <v>448</v>
      </c>
      <c r="F172" s="228" t="s">
        <v>449</v>
      </c>
      <c r="G172" s="229" t="s">
        <v>136</v>
      </c>
      <c r="H172" s="230">
        <v>3246</v>
      </c>
      <c r="I172" s="231"/>
      <c r="J172" s="232">
        <f>ROUND(I172*H172,2)</f>
        <v>0</v>
      </c>
      <c r="K172" s="228" t="s">
        <v>137</v>
      </c>
      <c r="L172" s="43"/>
      <c r="M172" s="233" t="s">
        <v>1</v>
      </c>
      <c r="N172" s="234" t="s">
        <v>43</v>
      </c>
      <c r="O172" s="90"/>
      <c r="P172" s="235">
        <f>O172*H172</f>
        <v>0</v>
      </c>
      <c r="Q172" s="235">
        <v>0</v>
      </c>
      <c r="R172" s="235">
        <f>Q172*H172</f>
        <v>0</v>
      </c>
      <c r="S172" s="235">
        <v>0</v>
      </c>
      <c r="T172" s="236">
        <f>S172*H172</f>
        <v>0</v>
      </c>
      <c r="U172" s="37"/>
      <c r="V172" s="37"/>
      <c r="W172" s="37"/>
      <c r="X172" s="37"/>
      <c r="Y172" s="37"/>
      <c r="Z172" s="37"/>
      <c r="AA172" s="37"/>
      <c r="AB172" s="37"/>
      <c r="AC172" s="37"/>
      <c r="AD172" s="37"/>
      <c r="AE172" s="37"/>
      <c r="AR172" s="237" t="s">
        <v>138</v>
      </c>
      <c r="AT172" s="237" t="s">
        <v>133</v>
      </c>
      <c r="AU172" s="237" t="s">
        <v>87</v>
      </c>
      <c r="AY172" s="16" t="s">
        <v>131</v>
      </c>
      <c r="BE172" s="238">
        <f>IF(N172="základní",J172,0)</f>
        <v>0</v>
      </c>
      <c r="BF172" s="238">
        <f>IF(N172="snížená",J172,0)</f>
        <v>0</v>
      </c>
      <c r="BG172" s="238">
        <f>IF(N172="zákl. přenesená",J172,0)</f>
        <v>0</v>
      </c>
      <c r="BH172" s="238">
        <f>IF(N172="sníž. přenesená",J172,0)</f>
        <v>0</v>
      </c>
      <c r="BI172" s="238">
        <f>IF(N172="nulová",J172,0)</f>
        <v>0</v>
      </c>
      <c r="BJ172" s="16" t="s">
        <v>85</v>
      </c>
      <c r="BK172" s="238">
        <f>ROUND(I172*H172,2)</f>
        <v>0</v>
      </c>
      <c r="BL172" s="16" t="s">
        <v>138</v>
      </c>
      <c r="BM172" s="237" t="s">
        <v>450</v>
      </c>
    </row>
    <row r="173" s="2" customFormat="1">
      <c r="A173" s="37"/>
      <c r="B173" s="38"/>
      <c r="C173" s="39"/>
      <c r="D173" s="239" t="s">
        <v>140</v>
      </c>
      <c r="E173" s="39"/>
      <c r="F173" s="240" t="s">
        <v>451</v>
      </c>
      <c r="G173" s="39"/>
      <c r="H173" s="39"/>
      <c r="I173" s="241"/>
      <c r="J173" s="39"/>
      <c r="K173" s="39"/>
      <c r="L173" s="43"/>
      <c r="M173" s="242"/>
      <c r="N173" s="243"/>
      <c r="O173" s="90"/>
      <c r="P173" s="90"/>
      <c r="Q173" s="90"/>
      <c r="R173" s="90"/>
      <c r="S173" s="90"/>
      <c r="T173" s="91"/>
      <c r="U173" s="37"/>
      <c r="V173" s="37"/>
      <c r="W173" s="37"/>
      <c r="X173" s="37"/>
      <c r="Y173" s="37"/>
      <c r="Z173" s="37"/>
      <c r="AA173" s="37"/>
      <c r="AB173" s="37"/>
      <c r="AC173" s="37"/>
      <c r="AD173" s="37"/>
      <c r="AE173" s="37"/>
      <c r="AT173" s="16" t="s">
        <v>140</v>
      </c>
      <c r="AU173" s="16" t="s">
        <v>87</v>
      </c>
    </row>
    <row r="174" s="13" customFormat="1">
      <c r="A174" s="13"/>
      <c r="B174" s="244"/>
      <c r="C174" s="245"/>
      <c r="D174" s="239" t="s">
        <v>142</v>
      </c>
      <c r="E174" s="246" t="s">
        <v>1</v>
      </c>
      <c r="F174" s="247" t="s">
        <v>452</v>
      </c>
      <c r="G174" s="245"/>
      <c r="H174" s="248">
        <v>3246</v>
      </c>
      <c r="I174" s="249"/>
      <c r="J174" s="245"/>
      <c r="K174" s="245"/>
      <c r="L174" s="250"/>
      <c r="M174" s="251"/>
      <c r="N174" s="252"/>
      <c r="O174" s="252"/>
      <c r="P174" s="252"/>
      <c r="Q174" s="252"/>
      <c r="R174" s="252"/>
      <c r="S174" s="252"/>
      <c r="T174" s="253"/>
      <c r="U174" s="13"/>
      <c r="V174" s="13"/>
      <c r="W174" s="13"/>
      <c r="X174" s="13"/>
      <c r="Y174" s="13"/>
      <c r="Z174" s="13"/>
      <c r="AA174" s="13"/>
      <c r="AB174" s="13"/>
      <c r="AC174" s="13"/>
      <c r="AD174" s="13"/>
      <c r="AE174" s="13"/>
      <c r="AT174" s="254" t="s">
        <v>142</v>
      </c>
      <c r="AU174" s="254" t="s">
        <v>87</v>
      </c>
      <c r="AV174" s="13" t="s">
        <v>87</v>
      </c>
      <c r="AW174" s="13" t="s">
        <v>32</v>
      </c>
      <c r="AX174" s="13" t="s">
        <v>85</v>
      </c>
      <c r="AY174" s="254" t="s">
        <v>131</v>
      </c>
    </row>
    <row r="175" s="2" customFormat="1" ht="24.15" customHeight="1">
      <c r="A175" s="37"/>
      <c r="B175" s="38"/>
      <c r="C175" s="226" t="s">
        <v>237</v>
      </c>
      <c r="D175" s="226" t="s">
        <v>133</v>
      </c>
      <c r="E175" s="227" t="s">
        <v>453</v>
      </c>
      <c r="F175" s="228" t="s">
        <v>454</v>
      </c>
      <c r="G175" s="229" t="s">
        <v>136</v>
      </c>
      <c r="H175" s="230">
        <v>310</v>
      </c>
      <c r="I175" s="231"/>
      <c r="J175" s="232">
        <f>ROUND(I175*H175,2)</f>
        <v>0</v>
      </c>
      <c r="K175" s="228" t="s">
        <v>137</v>
      </c>
      <c r="L175" s="43"/>
      <c r="M175" s="233" t="s">
        <v>1</v>
      </c>
      <c r="N175" s="234" t="s">
        <v>43</v>
      </c>
      <c r="O175" s="90"/>
      <c r="P175" s="235">
        <f>O175*H175</f>
        <v>0</v>
      </c>
      <c r="Q175" s="235">
        <v>0</v>
      </c>
      <c r="R175" s="235">
        <f>Q175*H175</f>
        <v>0</v>
      </c>
      <c r="S175" s="235">
        <v>0</v>
      </c>
      <c r="T175" s="236">
        <f>S175*H175</f>
        <v>0</v>
      </c>
      <c r="U175" s="37"/>
      <c r="V175" s="37"/>
      <c r="W175" s="37"/>
      <c r="X175" s="37"/>
      <c r="Y175" s="37"/>
      <c r="Z175" s="37"/>
      <c r="AA175" s="37"/>
      <c r="AB175" s="37"/>
      <c r="AC175" s="37"/>
      <c r="AD175" s="37"/>
      <c r="AE175" s="37"/>
      <c r="AR175" s="237" t="s">
        <v>138</v>
      </c>
      <c r="AT175" s="237" t="s">
        <v>133</v>
      </c>
      <c r="AU175" s="237" t="s">
        <v>87</v>
      </c>
      <c r="AY175" s="16" t="s">
        <v>131</v>
      </c>
      <c r="BE175" s="238">
        <f>IF(N175="základní",J175,0)</f>
        <v>0</v>
      </c>
      <c r="BF175" s="238">
        <f>IF(N175="snížená",J175,0)</f>
        <v>0</v>
      </c>
      <c r="BG175" s="238">
        <f>IF(N175="zákl. přenesená",J175,0)</f>
        <v>0</v>
      </c>
      <c r="BH175" s="238">
        <f>IF(N175="sníž. přenesená",J175,0)</f>
        <v>0</v>
      </c>
      <c r="BI175" s="238">
        <f>IF(N175="nulová",J175,0)</f>
        <v>0</v>
      </c>
      <c r="BJ175" s="16" t="s">
        <v>85</v>
      </c>
      <c r="BK175" s="238">
        <f>ROUND(I175*H175,2)</f>
        <v>0</v>
      </c>
      <c r="BL175" s="16" t="s">
        <v>138</v>
      </c>
      <c r="BM175" s="237" t="s">
        <v>455</v>
      </c>
    </row>
    <row r="176" s="2" customFormat="1" ht="21.75" customHeight="1">
      <c r="A176" s="37"/>
      <c r="B176" s="38"/>
      <c r="C176" s="267" t="s">
        <v>241</v>
      </c>
      <c r="D176" s="267" t="s">
        <v>373</v>
      </c>
      <c r="E176" s="268" t="s">
        <v>456</v>
      </c>
      <c r="F176" s="269" t="s">
        <v>457</v>
      </c>
      <c r="G176" s="270" t="s">
        <v>458</v>
      </c>
      <c r="H176" s="271">
        <v>111.66500000000001</v>
      </c>
      <c r="I176" s="272"/>
      <c r="J176" s="273">
        <f>ROUND(I176*H176,2)</f>
        <v>0</v>
      </c>
      <c r="K176" s="269" t="s">
        <v>1</v>
      </c>
      <c r="L176" s="274"/>
      <c r="M176" s="275" t="s">
        <v>1</v>
      </c>
      <c r="N176" s="276" t="s">
        <v>43</v>
      </c>
      <c r="O176" s="90"/>
      <c r="P176" s="235">
        <f>O176*H176</f>
        <v>0</v>
      </c>
      <c r="Q176" s="235">
        <v>0.001</v>
      </c>
      <c r="R176" s="235">
        <f>Q176*H176</f>
        <v>0.11166500000000001</v>
      </c>
      <c r="S176" s="235">
        <v>0</v>
      </c>
      <c r="T176" s="236">
        <f>S176*H176</f>
        <v>0</v>
      </c>
      <c r="U176" s="37"/>
      <c r="V176" s="37"/>
      <c r="W176" s="37"/>
      <c r="X176" s="37"/>
      <c r="Y176" s="37"/>
      <c r="Z176" s="37"/>
      <c r="AA176" s="37"/>
      <c r="AB176" s="37"/>
      <c r="AC176" s="37"/>
      <c r="AD176" s="37"/>
      <c r="AE176" s="37"/>
      <c r="AR176" s="237" t="s">
        <v>173</v>
      </c>
      <c r="AT176" s="237" t="s">
        <v>373</v>
      </c>
      <c r="AU176" s="237" t="s">
        <v>87</v>
      </c>
      <c r="AY176" s="16" t="s">
        <v>131</v>
      </c>
      <c r="BE176" s="238">
        <f>IF(N176="základní",J176,0)</f>
        <v>0</v>
      </c>
      <c r="BF176" s="238">
        <f>IF(N176="snížená",J176,0)</f>
        <v>0</v>
      </c>
      <c r="BG176" s="238">
        <f>IF(N176="zákl. přenesená",J176,0)</f>
        <v>0</v>
      </c>
      <c r="BH176" s="238">
        <f>IF(N176="sníž. přenesená",J176,0)</f>
        <v>0</v>
      </c>
      <c r="BI176" s="238">
        <f>IF(N176="nulová",J176,0)</f>
        <v>0</v>
      </c>
      <c r="BJ176" s="16" t="s">
        <v>85</v>
      </c>
      <c r="BK176" s="238">
        <f>ROUND(I176*H176,2)</f>
        <v>0</v>
      </c>
      <c r="BL176" s="16" t="s">
        <v>138</v>
      </c>
      <c r="BM176" s="237" t="s">
        <v>459</v>
      </c>
    </row>
    <row r="177" s="2" customFormat="1">
      <c r="A177" s="37"/>
      <c r="B177" s="38"/>
      <c r="C177" s="39"/>
      <c r="D177" s="239" t="s">
        <v>140</v>
      </c>
      <c r="E177" s="39"/>
      <c r="F177" s="240" t="s">
        <v>460</v>
      </c>
      <c r="G177" s="39"/>
      <c r="H177" s="39"/>
      <c r="I177" s="241"/>
      <c r="J177" s="39"/>
      <c r="K177" s="39"/>
      <c r="L177" s="43"/>
      <c r="M177" s="242"/>
      <c r="N177" s="243"/>
      <c r="O177" s="90"/>
      <c r="P177" s="90"/>
      <c r="Q177" s="90"/>
      <c r="R177" s="90"/>
      <c r="S177" s="90"/>
      <c r="T177" s="91"/>
      <c r="U177" s="37"/>
      <c r="V177" s="37"/>
      <c r="W177" s="37"/>
      <c r="X177" s="37"/>
      <c r="Y177" s="37"/>
      <c r="Z177" s="37"/>
      <c r="AA177" s="37"/>
      <c r="AB177" s="37"/>
      <c r="AC177" s="37"/>
      <c r="AD177" s="37"/>
      <c r="AE177" s="37"/>
      <c r="AT177" s="16" t="s">
        <v>140</v>
      </c>
      <c r="AU177" s="16" t="s">
        <v>87</v>
      </c>
    </row>
    <row r="178" s="13" customFormat="1">
      <c r="A178" s="13"/>
      <c r="B178" s="244"/>
      <c r="C178" s="245"/>
      <c r="D178" s="239" t="s">
        <v>142</v>
      </c>
      <c r="E178" s="246" t="s">
        <v>1</v>
      </c>
      <c r="F178" s="247" t="s">
        <v>461</v>
      </c>
      <c r="G178" s="245"/>
      <c r="H178" s="248">
        <v>111.66500000000001</v>
      </c>
      <c r="I178" s="249"/>
      <c r="J178" s="245"/>
      <c r="K178" s="245"/>
      <c r="L178" s="250"/>
      <c r="M178" s="251"/>
      <c r="N178" s="252"/>
      <c r="O178" s="252"/>
      <c r="P178" s="252"/>
      <c r="Q178" s="252"/>
      <c r="R178" s="252"/>
      <c r="S178" s="252"/>
      <c r="T178" s="253"/>
      <c r="U178" s="13"/>
      <c r="V178" s="13"/>
      <c r="W178" s="13"/>
      <c r="X178" s="13"/>
      <c r="Y178" s="13"/>
      <c r="Z178" s="13"/>
      <c r="AA178" s="13"/>
      <c r="AB178" s="13"/>
      <c r="AC178" s="13"/>
      <c r="AD178" s="13"/>
      <c r="AE178" s="13"/>
      <c r="AT178" s="254" t="s">
        <v>142</v>
      </c>
      <c r="AU178" s="254" t="s">
        <v>87</v>
      </c>
      <c r="AV178" s="13" t="s">
        <v>87</v>
      </c>
      <c r="AW178" s="13" t="s">
        <v>32</v>
      </c>
      <c r="AX178" s="13" t="s">
        <v>85</v>
      </c>
      <c r="AY178" s="254" t="s">
        <v>131</v>
      </c>
    </row>
    <row r="179" s="2" customFormat="1" ht="24.15" customHeight="1">
      <c r="A179" s="37"/>
      <c r="B179" s="38"/>
      <c r="C179" s="226" t="s">
        <v>245</v>
      </c>
      <c r="D179" s="226" t="s">
        <v>133</v>
      </c>
      <c r="E179" s="227" t="s">
        <v>462</v>
      </c>
      <c r="F179" s="228" t="s">
        <v>463</v>
      </c>
      <c r="G179" s="229" t="s">
        <v>136</v>
      </c>
      <c r="H179" s="230">
        <v>3246</v>
      </c>
      <c r="I179" s="231"/>
      <c r="J179" s="232">
        <f>ROUND(I179*H179,2)</f>
        <v>0</v>
      </c>
      <c r="K179" s="228" t="s">
        <v>137</v>
      </c>
      <c r="L179" s="43"/>
      <c r="M179" s="233" t="s">
        <v>1</v>
      </c>
      <c r="N179" s="234" t="s">
        <v>43</v>
      </c>
      <c r="O179" s="90"/>
      <c r="P179" s="235">
        <f>O179*H179</f>
        <v>0</v>
      </c>
      <c r="Q179" s="235">
        <v>0</v>
      </c>
      <c r="R179" s="235">
        <f>Q179*H179</f>
        <v>0</v>
      </c>
      <c r="S179" s="235">
        <v>0</v>
      </c>
      <c r="T179" s="236">
        <f>S179*H179</f>
        <v>0</v>
      </c>
      <c r="U179" s="37"/>
      <c r="V179" s="37"/>
      <c r="W179" s="37"/>
      <c r="X179" s="37"/>
      <c r="Y179" s="37"/>
      <c r="Z179" s="37"/>
      <c r="AA179" s="37"/>
      <c r="AB179" s="37"/>
      <c r="AC179" s="37"/>
      <c r="AD179" s="37"/>
      <c r="AE179" s="37"/>
      <c r="AR179" s="237" t="s">
        <v>138</v>
      </c>
      <c r="AT179" s="237" t="s">
        <v>133</v>
      </c>
      <c r="AU179" s="237" t="s">
        <v>87</v>
      </c>
      <c r="AY179" s="16" t="s">
        <v>131</v>
      </c>
      <c r="BE179" s="238">
        <f>IF(N179="základní",J179,0)</f>
        <v>0</v>
      </c>
      <c r="BF179" s="238">
        <f>IF(N179="snížená",J179,0)</f>
        <v>0</v>
      </c>
      <c r="BG179" s="238">
        <f>IF(N179="zákl. přenesená",J179,0)</f>
        <v>0</v>
      </c>
      <c r="BH179" s="238">
        <f>IF(N179="sníž. přenesená",J179,0)</f>
        <v>0</v>
      </c>
      <c r="BI179" s="238">
        <f>IF(N179="nulová",J179,0)</f>
        <v>0</v>
      </c>
      <c r="BJ179" s="16" t="s">
        <v>85</v>
      </c>
      <c r="BK179" s="238">
        <f>ROUND(I179*H179,2)</f>
        <v>0</v>
      </c>
      <c r="BL179" s="16" t="s">
        <v>138</v>
      </c>
      <c r="BM179" s="237" t="s">
        <v>464</v>
      </c>
    </row>
    <row r="180" s="13" customFormat="1">
      <c r="A180" s="13"/>
      <c r="B180" s="244"/>
      <c r="C180" s="245"/>
      <c r="D180" s="239" t="s">
        <v>142</v>
      </c>
      <c r="E180" s="246" t="s">
        <v>1</v>
      </c>
      <c r="F180" s="247" t="s">
        <v>452</v>
      </c>
      <c r="G180" s="245"/>
      <c r="H180" s="248">
        <v>3246</v>
      </c>
      <c r="I180" s="249"/>
      <c r="J180" s="245"/>
      <c r="K180" s="245"/>
      <c r="L180" s="250"/>
      <c r="M180" s="251"/>
      <c r="N180" s="252"/>
      <c r="O180" s="252"/>
      <c r="P180" s="252"/>
      <c r="Q180" s="252"/>
      <c r="R180" s="252"/>
      <c r="S180" s="252"/>
      <c r="T180" s="253"/>
      <c r="U180" s="13"/>
      <c r="V180" s="13"/>
      <c r="W180" s="13"/>
      <c r="X180" s="13"/>
      <c r="Y180" s="13"/>
      <c r="Z180" s="13"/>
      <c r="AA180" s="13"/>
      <c r="AB180" s="13"/>
      <c r="AC180" s="13"/>
      <c r="AD180" s="13"/>
      <c r="AE180" s="13"/>
      <c r="AT180" s="254" t="s">
        <v>142</v>
      </c>
      <c r="AU180" s="254" t="s">
        <v>87</v>
      </c>
      <c r="AV180" s="13" t="s">
        <v>87</v>
      </c>
      <c r="AW180" s="13" t="s">
        <v>32</v>
      </c>
      <c r="AX180" s="13" t="s">
        <v>85</v>
      </c>
      <c r="AY180" s="254" t="s">
        <v>131</v>
      </c>
    </row>
    <row r="181" s="2" customFormat="1" ht="21.75" customHeight="1">
      <c r="A181" s="37"/>
      <c r="B181" s="38"/>
      <c r="C181" s="226" t="s">
        <v>249</v>
      </c>
      <c r="D181" s="226" t="s">
        <v>133</v>
      </c>
      <c r="E181" s="227" t="s">
        <v>465</v>
      </c>
      <c r="F181" s="228" t="s">
        <v>466</v>
      </c>
      <c r="G181" s="229" t="s">
        <v>136</v>
      </c>
      <c r="H181" s="230">
        <v>310</v>
      </c>
      <c r="I181" s="231"/>
      <c r="J181" s="232">
        <f>ROUND(I181*H181,2)</f>
        <v>0</v>
      </c>
      <c r="K181" s="228" t="s">
        <v>137</v>
      </c>
      <c r="L181" s="43"/>
      <c r="M181" s="233" t="s">
        <v>1</v>
      </c>
      <c r="N181" s="234" t="s">
        <v>43</v>
      </c>
      <c r="O181" s="90"/>
      <c r="P181" s="235">
        <f>O181*H181</f>
        <v>0</v>
      </c>
      <c r="Q181" s="235">
        <v>0</v>
      </c>
      <c r="R181" s="235">
        <f>Q181*H181</f>
        <v>0</v>
      </c>
      <c r="S181" s="235">
        <v>0</v>
      </c>
      <c r="T181" s="236">
        <f>S181*H181</f>
        <v>0</v>
      </c>
      <c r="U181" s="37"/>
      <c r="V181" s="37"/>
      <c r="W181" s="37"/>
      <c r="X181" s="37"/>
      <c r="Y181" s="37"/>
      <c r="Z181" s="37"/>
      <c r="AA181" s="37"/>
      <c r="AB181" s="37"/>
      <c r="AC181" s="37"/>
      <c r="AD181" s="37"/>
      <c r="AE181" s="37"/>
      <c r="AR181" s="237" t="s">
        <v>138</v>
      </c>
      <c r="AT181" s="237" t="s">
        <v>133</v>
      </c>
      <c r="AU181" s="237" t="s">
        <v>87</v>
      </c>
      <c r="AY181" s="16" t="s">
        <v>131</v>
      </c>
      <c r="BE181" s="238">
        <f>IF(N181="základní",J181,0)</f>
        <v>0</v>
      </c>
      <c r="BF181" s="238">
        <f>IF(N181="snížená",J181,0)</f>
        <v>0</v>
      </c>
      <c r="BG181" s="238">
        <f>IF(N181="zákl. přenesená",J181,0)</f>
        <v>0</v>
      </c>
      <c r="BH181" s="238">
        <f>IF(N181="sníž. přenesená",J181,0)</f>
        <v>0</v>
      </c>
      <c r="BI181" s="238">
        <f>IF(N181="nulová",J181,0)</f>
        <v>0</v>
      </c>
      <c r="BJ181" s="16" t="s">
        <v>85</v>
      </c>
      <c r="BK181" s="238">
        <f>ROUND(I181*H181,2)</f>
        <v>0</v>
      </c>
      <c r="BL181" s="16" t="s">
        <v>138</v>
      </c>
      <c r="BM181" s="237" t="s">
        <v>467</v>
      </c>
    </row>
    <row r="182" s="2" customFormat="1" ht="44.25" customHeight="1">
      <c r="A182" s="37"/>
      <c r="B182" s="38"/>
      <c r="C182" s="226" t="s">
        <v>253</v>
      </c>
      <c r="D182" s="226" t="s">
        <v>133</v>
      </c>
      <c r="E182" s="227" t="s">
        <v>468</v>
      </c>
      <c r="F182" s="228" t="s">
        <v>469</v>
      </c>
      <c r="G182" s="229" t="s">
        <v>155</v>
      </c>
      <c r="H182" s="230">
        <v>45</v>
      </c>
      <c r="I182" s="231"/>
      <c r="J182" s="232">
        <f>ROUND(I182*H182,2)</f>
        <v>0</v>
      </c>
      <c r="K182" s="228" t="s">
        <v>470</v>
      </c>
      <c r="L182" s="43"/>
      <c r="M182" s="233" t="s">
        <v>1</v>
      </c>
      <c r="N182" s="234" t="s">
        <v>43</v>
      </c>
      <c r="O182" s="90"/>
      <c r="P182" s="235">
        <f>O182*H182</f>
        <v>0</v>
      </c>
      <c r="Q182" s="235">
        <v>0</v>
      </c>
      <c r="R182" s="235">
        <f>Q182*H182</f>
        <v>0</v>
      </c>
      <c r="S182" s="235">
        <v>0</v>
      </c>
      <c r="T182" s="236">
        <f>S182*H182</f>
        <v>0</v>
      </c>
      <c r="U182" s="37"/>
      <c r="V182" s="37"/>
      <c r="W182" s="37"/>
      <c r="X182" s="37"/>
      <c r="Y182" s="37"/>
      <c r="Z182" s="37"/>
      <c r="AA182" s="37"/>
      <c r="AB182" s="37"/>
      <c r="AC182" s="37"/>
      <c r="AD182" s="37"/>
      <c r="AE182" s="37"/>
      <c r="AR182" s="237" t="s">
        <v>138</v>
      </c>
      <c r="AT182" s="237" t="s">
        <v>133</v>
      </c>
      <c r="AU182" s="237" t="s">
        <v>87</v>
      </c>
      <c r="AY182" s="16" t="s">
        <v>131</v>
      </c>
      <c r="BE182" s="238">
        <f>IF(N182="základní",J182,0)</f>
        <v>0</v>
      </c>
      <c r="BF182" s="238">
        <f>IF(N182="snížená",J182,0)</f>
        <v>0</v>
      </c>
      <c r="BG182" s="238">
        <f>IF(N182="zákl. přenesená",J182,0)</f>
        <v>0</v>
      </c>
      <c r="BH182" s="238">
        <f>IF(N182="sníž. přenesená",J182,0)</f>
        <v>0</v>
      </c>
      <c r="BI182" s="238">
        <f>IF(N182="nulová",J182,0)</f>
        <v>0</v>
      </c>
      <c r="BJ182" s="16" t="s">
        <v>85</v>
      </c>
      <c r="BK182" s="238">
        <f>ROUND(I182*H182,2)</f>
        <v>0</v>
      </c>
      <c r="BL182" s="16" t="s">
        <v>138</v>
      </c>
      <c r="BM182" s="237" t="s">
        <v>471</v>
      </c>
    </row>
    <row r="183" s="2" customFormat="1" ht="24.15" customHeight="1">
      <c r="A183" s="37"/>
      <c r="B183" s="38"/>
      <c r="C183" s="267" t="s">
        <v>257</v>
      </c>
      <c r="D183" s="267" t="s">
        <v>373</v>
      </c>
      <c r="E183" s="268" t="s">
        <v>472</v>
      </c>
      <c r="F183" s="269" t="s">
        <v>473</v>
      </c>
      <c r="G183" s="270" t="s">
        <v>388</v>
      </c>
      <c r="H183" s="271">
        <v>9</v>
      </c>
      <c r="I183" s="272"/>
      <c r="J183" s="273">
        <f>ROUND(I183*H183,2)</f>
        <v>0</v>
      </c>
      <c r="K183" s="269" t="s">
        <v>1</v>
      </c>
      <c r="L183" s="274"/>
      <c r="M183" s="275" t="s">
        <v>1</v>
      </c>
      <c r="N183" s="276" t="s">
        <v>43</v>
      </c>
      <c r="O183" s="90"/>
      <c r="P183" s="235">
        <f>O183*H183</f>
        <v>0</v>
      </c>
      <c r="Q183" s="235">
        <v>0.5</v>
      </c>
      <c r="R183" s="235">
        <f>Q183*H183</f>
        <v>4.5</v>
      </c>
      <c r="S183" s="235">
        <v>0</v>
      </c>
      <c r="T183" s="236">
        <f>S183*H183</f>
        <v>0</v>
      </c>
      <c r="U183" s="37"/>
      <c r="V183" s="37"/>
      <c r="W183" s="37"/>
      <c r="X183" s="37"/>
      <c r="Y183" s="37"/>
      <c r="Z183" s="37"/>
      <c r="AA183" s="37"/>
      <c r="AB183" s="37"/>
      <c r="AC183" s="37"/>
      <c r="AD183" s="37"/>
      <c r="AE183" s="37"/>
      <c r="AR183" s="237" t="s">
        <v>173</v>
      </c>
      <c r="AT183" s="237" t="s">
        <v>373</v>
      </c>
      <c r="AU183" s="237" t="s">
        <v>87</v>
      </c>
      <c r="AY183" s="16" t="s">
        <v>131</v>
      </c>
      <c r="BE183" s="238">
        <f>IF(N183="základní",J183,0)</f>
        <v>0</v>
      </c>
      <c r="BF183" s="238">
        <f>IF(N183="snížená",J183,0)</f>
        <v>0</v>
      </c>
      <c r="BG183" s="238">
        <f>IF(N183="zákl. přenesená",J183,0)</f>
        <v>0</v>
      </c>
      <c r="BH183" s="238">
        <f>IF(N183="sníž. přenesená",J183,0)</f>
        <v>0</v>
      </c>
      <c r="BI183" s="238">
        <f>IF(N183="nulová",J183,0)</f>
        <v>0</v>
      </c>
      <c r="BJ183" s="16" t="s">
        <v>85</v>
      </c>
      <c r="BK183" s="238">
        <f>ROUND(I183*H183,2)</f>
        <v>0</v>
      </c>
      <c r="BL183" s="16" t="s">
        <v>138</v>
      </c>
      <c r="BM183" s="237" t="s">
        <v>474</v>
      </c>
    </row>
    <row r="184" s="2" customFormat="1">
      <c r="A184" s="37"/>
      <c r="B184" s="38"/>
      <c r="C184" s="39"/>
      <c r="D184" s="239" t="s">
        <v>140</v>
      </c>
      <c r="E184" s="39"/>
      <c r="F184" s="240" t="s">
        <v>475</v>
      </c>
      <c r="G184" s="39"/>
      <c r="H184" s="39"/>
      <c r="I184" s="241"/>
      <c r="J184" s="39"/>
      <c r="K184" s="39"/>
      <c r="L184" s="43"/>
      <c r="M184" s="242"/>
      <c r="N184" s="243"/>
      <c r="O184" s="90"/>
      <c r="P184" s="90"/>
      <c r="Q184" s="90"/>
      <c r="R184" s="90"/>
      <c r="S184" s="90"/>
      <c r="T184" s="91"/>
      <c r="U184" s="37"/>
      <c r="V184" s="37"/>
      <c r="W184" s="37"/>
      <c r="X184" s="37"/>
      <c r="Y184" s="37"/>
      <c r="Z184" s="37"/>
      <c r="AA184" s="37"/>
      <c r="AB184" s="37"/>
      <c r="AC184" s="37"/>
      <c r="AD184" s="37"/>
      <c r="AE184" s="37"/>
      <c r="AT184" s="16" t="s">
        <v>140</v>
      </c>
      <c r="AU184" s="16" t="s">
        <v>87</v>
      </c>
    </row>
    <row r="185" s="13" customFormat="1">
      <c r="A185" s="13"/>
      <c r="B185" s="244"/>
      <c r="C185" s="245"/>
      <c r="D185" s="239" t="s">
        <v>142</v>
      </c>
      <c r="E185" s="246" t="s">
        <v>1</v>
      </c>
      <c r="F185" s="247" t="s">
        <v>393</v>
      </c>
      <c r="G185" s="245"/>
      <c r="H185" s="248">
        <v>9</v>
      </c>
      <c r="I185" s="249"/>
      <c r="J185" s="245"/>
      <c r="K185" s="245"/>
      <c r="L185" s="250"/>
      <c r="M185" s="251"/>
      <c r="N185" s="252"/>
      <c r="O185" s="252"/>
      <c r="P185" s="252"/>
      <c r="Q185" s="252"/>
      <c r="R185" s="252"/>
      <c r="S185" s="252"/>
      <c r="T185" s="253"/>
      <c r="U185" s="13"/>
      <c r="V185" s="13"/>
      <c r="W185" s="13"/>
      <c r="X185" s="13"/>
      <c r="Y185" s="13"/>
      <c r="Z185" s="13"/>
      <c r="AA185" s="13"/>
      <c r="AB185" s="13"/>
      <c r="AC185" s="13"/>
      <c r="AD185" s="13"/>
      <c r="AE185" s="13"/>
      <c r="AT185" s="254" t="s">
        <v>142</v>
      </c>
      <c r="AU185" s="254" t="s">
        <v>87</v>
      </c>
      <c r="AV185" s="13" t="s">
        <v>87</v>
      </c>
      <c r="AW185" s="13" t="s">
        <v>32</v>
      </c>
      <c r="AX185" s="13" t="s">
        <v>85</v>
      </c>
      <c r="AY185" s="254" t="s">
        <v>131</v>
      </c>
    </row>
    <row r="186" s="2" customFormat="1" ht="37.8" customHeight="1">
      <c r="A186" s="37"/>
      <c r="B186" s="38"/>
      <c r="C186" s="226" t="s">
        <v>261</v>
      </c>
      <c r="D186" s="226" t="s">
        <v>133</v>
      </c>
      <c r="E186" s="227" t="s">
        <v>476</v>
      </c>
      <c r="F186" s="228" t="s">
        <v>477</v>
      </c>
      <c r="G186" s="229" t="s">
        <v>155</v>
      </c>
      <c r="H186" s="230">
        <v>45</v>
      </c>
      <c r="I186" s="231"/>
      <c r="J186" s="232">
        <f>ROUND(I186*H186,2)</f>
        <v>0</v>
      </c>
      <c r="K186" s="228" t="s">
        <v>470</v>
      </c>
      <c r="L186" s="43"/>
      <c r="M186" s="233" t="s">
        <v>1</v>
      </c>
      <c r="N186" s="234" t="s">
        <v>43</v>
      </c>
      <c r="O186" s="90"/>
      <c r="P186" s="235">
        <f>O186*H186</f>
        <v>0</v>
      </c>
      <c r="Q186" s="235">
        <v>0</v>
      </c>
      <c r="R186" s="235">
        <f>Q186*H186</f>
        <v>0</v>
      </c>
      <c r="S186" s="235">
        <v>0</v>
      </c>
      <c r="T186" s="236">
        <f>S186*H186</f>
        <v>0</v>
      </c>
      <c r="U186" s="37"/>
      <c r="V186" s="37"/>
      <c r="W186" s="37"/>
      <c r="X186" s="37"/>
      <c r="Y186" s="37"/>
      <c r="Z186" s="37"/>
      <c r="AA186" s="37"/>
      <c r="AB186" s="37"/>
      <c r="AC186" s="37"/>
      <c r="AD186" s="37"/>
      <c r="AE186" s="37"/>
      <c r="AR186" s="237" t="s">
        <v>138</v>
      </c>
      <c r="AT186" s="237" t="s">
        <v>133</v>
      </c>
      <c r="AU186" s="237" t="s">
        <v>87</v>
      </c>
      <c r="AY186" s="16" t="s">
        <v>131</v>
      </c>
      <c r="BE186" s="238">
        <f>IF(N186="základní",J186,0)</f>
        <v>0</v>
      </c>
      <c r="BF186" s="238">
        <f>IF(N186="snížená",J186,0)</f>
        <v>0</v>
      </c>
      <c r="BG186" s="238">
        <f>IF(N186="zákl. přenesená",J186,0)</f>
        <v>0</v>
      </c>
      <c r="BH186" s="238">
        <f>IF(N186="sníž. přenesená",J186,0)</f>
        <v>0</v>
      </c>
      <c r="BI186" s="238">
        <f>IF(N186="nulová",J186,0)</f>
        <v>0</v>
      </c>
      <c r="BJ186" s="16" t="s">
        <v>85</v>
      </c>
      <c r="BK186" s="238">
        <f>ROUND(I186*H186,2)</f>
        <v>0</v>
      </c>
      <c r="BL186" s="16" t="s">
        <v>138</v>
      </c>
      <c r="BM186" s="237" t="s">
        <v>478</v>
      </c>
    </row>
    <row r="187" s="2" customFormat="1" ht="24.15" customHeight="1">
      <c r="A187" s="37"/>
      <c r="B187" s="38"/>
      <c r="C187" s="267" t="s">
        <v>265</v>
      </c>
      <c r="D187" s="267" t="s">
        <v>373</v>
      </c>
      <c r="E187" s="268" t="s">
        <v>479</v>
      </c>
      <c r="F187" s="269" t="s">
        <v>480</v>
      </c>
      <c r="G187" s="270" t="s">
        <v>155</v>
      </c>
      <c r="H187" s="271">
        <v>6</v>
      </c>
      <c r="I187" s="272"/>
      <c r="J187" s="273">
        <f>ROUND(I187*H187,2)</f>
        <v>0</v>
      </c>
      <c r="K187" s="269" t="s">
        <v>1</v>
      </c>
      <c r="L187" s="274"/>
      <c r="M187" s="275" t="s">
        <v>1</v>
      </c>
      <c r="N187" s="276" t="s">
        <v>43</v>
      </c>
      <c r="O187" s="90"/>
      <c r="P187" s="235">
        <f>O187*H187</f>
        <v>0</v>
      </c>
      <c r="Q187" s="235">
        <v>0.055</v>
      </c>
      <c r="R187" s="235">
        <f>Q187*H187</f>
        <v>0.33000000000000002</v>
      </c>
      <c r="S187" s="235">
        <v>0</v>
      </c>
      <c r="T187" s="236">
        <f>S187*H187</f>
        <v>0</v>
      </c>
      <c r="U187" s="37"/>
      <c r="V187" s="37"/>
      <c r="W187" s="37"/>
      <c r="X187" s="37"/>
      <c r="Y187" s="37"/>
      <c r="Z187" s="37"/>
      <c r="AA187" s="37"/>
      <c r="AB187" s="37"/>
      <c r="AC187" s="37"/>
      <c r="AD187" s="37"/>
      <c r="AE187" s="37"/>
      <c r="AR187" s="237" t="s">
        <v>173</v>
      </c>
      <c r="AT187" s="237" t="s">
        <v>373</v>
      </c>
      <c r="AU187" s="237" t="s">
        <v>87</v>
      </c>
      <c r="AY187" s="16" t="s">
        <v>131</v>
      </c>
      <c r="BE187" s="238">
        <f>IF(N187="základní",J187,0)</f>
        <v>0</v>
      </c>
      <c r="BF187" s="238">
        <f>IF(N187="snížená",J187,0)</f>
        <v>0</v>
      </c>
      <c r="BG187" s="238">
        <f>IF(N187="zákl. přenesená",J187,0)</f>
        <v>0</v>
      </c>
      <c r="BH187" s="238">
        <f>IF(N187="sníž. přenesená",J187,0)</f>
        <v>0</v>
      </c>
      <c r="BI187" s="238">
        <f>IF(N187="nulová",J187,0)</f>
        <v>0</v>
      </c>
      <c r="BJ187" s="16" t="s">
        <v>85</v>
      </c>
      <c r="BK187" s="238">
        <f>ROUND(I187*H187,2)</f>
        <v>0</v>
      </c>
      <c r="BL187" s="16" t="s">
        <v>138</v>
      </c>
      <c r="BM187" s="237" t="s">
        <v>481</v>
      </c>
    </row>
    <row r="188" s="2" customFormat="1" ht="21.75" customHeight="1">
      <c r="A188" s="37"/>
      <c r="B188" s="38"/>
      <c r="C188" s="267" t="s">
        <v>270</v>
      </c>
      <c r="D188" s="267" t="s">
        <v>373</v>
      </c>
      <c r="E188" s="268" t="s">
        <v>482</v>
      </c>
      <c r="F188" s="269" t="s">
        <v>483</v>
      </c>
      <c r="G188" s="270" t="s">
        <v>155</v>
      </c>
      <c r="H188" s="271">
        <v>1</v>
      </c>
      <c r="I188" s="272"/>
      <c r="J188" s="273">
        <f>ROUND(I188*H188,2)</f>
        <v>0</v>
      </c>
      <c r="K188" s="269" t="s">
        <v>1</v>
      </c>
      <c r="L188" s="274"/>
      <c r="M188" s="275" t="s">
        <v>1</v>
      </c>
      <c r="N188" s="276" t="s">
        <v>43</v>
      </c>
      <c r="O188" s="90"/>
      <c r="P188" s="235">
        <f>O188*H188</f>
        <v>0</v>
      </c>
      <c r="Q188" s="235">
        <v>0.055</v>
      </c>
      <c r="R188" s="235">
        <f>Q188*H188</f>
        <v>0.055</v>
      </c>
      <c r="S188" s="235">
        <v>0</v>
      </c>
      <c r="T188" s="236">
        <f>S188*H188</f>
        <v>0</v>
      </c>
      <c r="U188" s="37"/>
      <c r="V188" s="37"/>
      <c r="W188" s="37"/>
      <c r="X188" s="37"/>
      <c r="Y188" s="37"/>
      <c r="Z188" s="37"/>
      <c r="AA188" s="37"/>
      <c r="AB188" s="37"/>
      <c r="AC188" s="37"/>
      <c r="AD188" s="37"/>
      <c r="AE188" s="37"/>
      <c r="AR188" s="237" t="s">
        <v>173</v>
      </c>
      <c r="AT188" s="237" t="s">
        <v>373</v>
      </c>
      <c r="AU188" s="237" t="s">
        <v>87</v>
      </c>
      <c r="AY188" s="16" t="s">
        <v>131</v>
      </c>
      <c r="BE188" s="238">
        <f>IF(N188="základní",J188,0)</f>
        <v>0</v>
      </c>
      <c r="BF188" s="238">
        <f>IF(N188="snížená",J188,0)</f>
        <v>0</v>
      </c>
      <c r="BG188" s="238">
        <f>IF(N188="zákl. přenesená",J188,0)</f>
        <v>0</v>
      </c>
      <c r="BH188" s="238">
        <f>IF(N188="sníž. přenesená",J188,0)</f>
        <v>0</v>
      </c>
      <c r="BI188" s="238">
        <f>IF(N188="nulová",J188,0)</f>
        <v>0</v>
      </c>
      <c r="BJ188" s="16" t="s">
        <v>85</v>
      </c>
      <c r="BK188" s="238">
        <f>ROUND(I188*H188,2)</f>
        <v>0</v>
      </c>
      <c r="BL188" s="16" t="s">
        <v>138</v>
      </c>
      <c r="BM188" s="237" t="s">
        <v>484</v>
      </c>
    </row>
    <row r="189" s="2" customFormat="1" ht="24.15" customHeight="1">
      <c r="A189" s="37"/>
      <c r="B189" s="38"/>
      <c r="C189" s="267" t="s">
        <v>275</v>
      </c>
      <c r="D189" s="267" t="s">
        <v>373</v>
      </c>
      <c r="E189" s="268" t="s">
        <v>485</v>
      </c>
      <c r="F189" s="269" t="s">
        <v>486</v>
      </c>
      <c r="G189" s="270" t="s">
        <v>155</v>
      </c>
      <c r="H189" s="271">
        <v>6</v>
      </c>
      <c r="I189" s="272"/>
      <c r="J189" s="273">
        <f>ROUND(I189*H189,2)</f>
        <v>0</v>
      </c>
      <c r="K189" s="269" t="s">
        <v>1</v>
      </c>
      <c r="L189" s="274"/>
      <c r="M189" s="275" t="s">
        <v>1</v>
      </c>
      <c r="N189" s="276" t="s">
        <v>43</v>
      </c>
      <c r="O189" s="90"/>
      <c r="P189" s="235">
        <f>O189*H189</f>
        <v>0</v>
      </c>
      <c r="Q189" s="235">
        <v>0.055</v>
      </c>
      <c r="R189" s="235">
        <f>Q189*H189</f>
        <v>0.33000000000000002</v>
      </c>
      <c r="S189" s="235">
        <v>0</v>
      </c>
      <c r="T189" s="236">
        <f>S189*H189</f>
        <v>0</v>
      </c>
      <c r="U189" s="37"/>
      <c r="V189" s="37"/>
      <c r="W189" s="37"/>
      <c r="X189" s="37"/>
      <c r="Y189" s="37"/>
      <c r="Z189" s="37"/>
      <c r="AA189" s="37"/>
      <c r="AB189" s="37"/>
      <c r="AC189" s="37"/>
      <c r="AD189" s="37"/>
      <c r="AE189" s="37"/>
      <c r="AR189" s="237" t="s">
        <v>173</v>
      </c>
      <c r="AT189" s="237" t="s">
        <v>373</v>
      </c>
      <c r="AU189" s="237" t="s">
        <v>87</v>
      </c>
      <c r="AY189" s="16" t="s">
        <v>131</v>
      </c>
      <c r="BE189" s="238">
        <f>IF(N189="základní",J189,0)</f>
        <v>0</v>
      </c>
      <c r="BF189" s="238">
        <f>IF(N189="snížená",J189,0)</f>
        <v>0</v>
      </c>
      <c r="BG189" s="238">
        <f>IF(N189="zákl. přenesená",J189,0)</f>
        <v>0</v>
      </c>
      <c r="BH189" s="238">
        <f>IF(N189="sníž. přenesená",J189,0)</f>
        <v>0</v>
      </c>
      <c r="BI189" s="238">
        <f>IF(N189="nulová",J189,0)</f>
        <v>0</v>
      </c>
      <c r="BJ189" s="16" t="s">
        <v>85</v>
      </c>
      <c r="BK189" s="238">
        <f>ROUND(I189*H189,2)</f>
        <v>0</v>
      </c>
      <c r="BL189" s="16" t="s">
        <v>138</v>
      </c>
      <c r="BM189" s="237" t="s">
        <v>487</v>
      </c>
    </row>
    <row r="190" s="2" customFormat="1" ht="24.15" customHeight="1">
      <c r="A190" s="37"/>
      <c r="B190" s="38"/>
      <c r="C190" s="267" t="s">
        <v>280</v>
      </c>
      <c r="D190" s="267" t="s">
        <v>373</v>
      </c>
      <c r="E190" s="268" t="s">
        <v>488</v>
      </c>
      <c r="F190" s="269" t="s">
        <v>489</v>
      </c>
      <c r="G190" s="270" t="s">
        <v>155</v>
      </c>
      <c r="H190" s="271">
        <v>2</v>
      </c>
      <c r="I190" s="272"/>
      <c r="J190" s="273">
        <f>ROUND(I190*H190,2)</f>
        <v>0</v>
      </c>
      <c r="K190" s="269" t="s">
        <v>1</v>
      </c>
      <c r="L190" s="274"/>
      <c r="M190" s="275" t="s">
        <v>1</v>
      </c>
      <c r="N190" s="276" t="s">
        <v>43</v>
      </c>
      <c r="O190" s="90"/>
      <c r="P190" s="235">
        <f>O190*H190</f>
        <v>0</v>
      </c>
      <c r="Q190" s="235">
        <v>0.055</v>
      </c>
      <c r="R190" s="235">
        <f>Q190*H190</f>
        <v>0.11</v>
      </c>
      <c r="S190" s="235">
        <v>0</v>
      </c>
      <c r="T190" s="236">
        <f>S190*H190</f>
        <v>0</v>
      </c>
      <c r="U190" s="37"/>
      <c r="V190" s="37"/>
      <c r="W190" s="37"/>
      <c r="X190" s="37"/>
      <c r="Y190" s="37"/>
      <c r="Z190" s="37"/>
      <c r="AA190" s="37"/>
      <c r="AB190" s="37"/>
      <c r="AC190" s="37"/>
      <c r="AD190" s="37"/>
      <c r="AE190" s="37"/>
      <c r="AR190" s="237" t="s">
        <v>173</v>
      </c>
      <c r="AT190" s="237" t="s">
        <v>373</v>
      </c>
      <c r="AU190" s="237" t="s">
        <v>87</v>
      </c>
      <c r="AY190" s="16" t="s">
        <v>131</v>
      </c>
      <c r="BE190" s="238">
        <f>IF(N190="základní",J190,0)</f>
        <v>0</v>
      </c>
      <c r="BF190" s="238">
        <f>IF(N190="snížená",J190,0)</f>
        <v>0</v>
      </c>
      <c r="BG190" s="238">
        <f>IF(N190="zákl. přenesená",J190,0)</f>
        <v>0</v>
      </c>
      <c r="BH190" s="238">
        <f>IF(N190="sníž. přenesená",J190,0)</f>
        <v>0</v>
      </c>
      <c r="BI190" s="238">
        <f>IF(N190="nulová",J190,0)</f>
        <v>0</v>
      </c>
      <c r="BJ190" s="16" t="s">
        <v>85</v>
      </c>
      <c r="BK190" s="238">
        <f>ROUND(I190*H190,2)</f>
        <v>0</v>
      </c>
      <c r="BL190" s="16" t="s">
        <v>138</v>
      </c>
      <c r="BM190" s="237" t="s">
        <v>490</v>
      </c>
    </row>
    <row r="191" s="2" customFormat="1" ht="24.15" customHeight="1">
      <c r="A191" s="37"/>
      <c r="B191" s="38"/>
      <c r="C191" s="267" t="s">
        <v>284</v>
      </c>
      <c r="D191" s="267" t="s">
        <v>373</v>
      </c>
      <c r="E191" s="268" t="s">
        <v>491</v>
      </c>
      <c r="F191" s="269" t="s">
        <v>492</v>
      </c>
      <c r="G191" s="270" t="s">
        <v>155</v>
      </c>
      <c r="H191" s="271">
        <v>3</v>
      </c>
      <c r="I191" s="272"/>
      <c r="J191" s="273">
        <f>ROUND(I191*H191,2)</f>
        <v>0</v>
      </c>
      <c r="K191" s="269" t="s">
        <v>1</v>
      </c>
      <c r="L191" s="274"/>
      <c r="M191" s="275" t="s">
        <v>1</v>
      </c>
      <c r="N191" s="276" t="s">
        <v>43</v>
      </c>
      <c r="O191" s="90"/>
      <c r="P191" s="235">
        <f>O191*H191</f>
        <v>0</v>
      </c>
      <c r="Q191" s="235">
        <v>0.055</v>
      </c>
      <c r="R191" s="235">
        <f>Q191*H191</f>
        <v>0.16500000000000001</v>
      </c>
      <c r="S191" s="235">
        <v>0</v>
      </c>
      <c r="T191" s="236">
        <f>S191*H191</f>
        <v>0</v>
      </c>
      <c r="U191" s="37"/>
      <c r="V191" s="37"/>
      <c r="W191" s="37"/>
      <c r="X191" s="37"/>
      <c r="Y191" s="37"/>
      <c r="Z191" s="37"/>
      <c r="AA191" s="37"/>
      <c r="AB191" s="37"/>
      <c r="AC191" s="37"/>
      <c r="AD191" s="37"/>
      <c r="AE191" s="37"/>
      <c r="AR191" s="237" t="s">
        <v>173</v>
      </c>
      <c r="AT191" s="237" t="s">
        <v>373</v>
      </c>
      <c r="AU191" s="237" t="s">
        <v>87</v>
      </c>
      <c r="AY191" s="16" t="s">
        <v>131</v>
      </c>
      <c r="BE191" s="238">
        <f>IF(N191="základní",J191,0)</f>
        <v>0</v>
      </c>
      <c r="BF191" s="238">
        <f>IF(N191="snížená",J191,0)</f>
        <v>0</v>
      </c>
      <c r="BG191" s="238">
        <f>IF(N191="zákl. přenesená",J191,0)</f>
        <v>0</v>
      </c>
      <c r="BH191" s="238">
        <f>IF(N191="sníž. přenesená",J191,0)</f>
        <v>0</v>
      </c>
      <c r="BI191" s="238">
        <f>IF(N191="nulová",J191,0)</f>
        <v>0</v>
      </c>
      <c r="BJ191" s="16" t="s">
        <v>85</v>
      </c>
      <c r="BK191" s="238">
        <f>ROUND(I191*H191,2)</f>
        <v>0</v>
      </c>
      <c r="BL191" s="16" t="s">
        <v>138</v>
      </c>
      <c r="BM191" s="237" t="s">
        <v>493</v>
      </c>
    </row>
    <row r="192" s="2" customFormat="1" ht="24.15" customHeight="1">
      <c r="A192" s="37"/>
      <c r="B192" s="38"/>
      <c r="C192" s="267" t="s">
        <v>289</v>
      </c>
      <c r="D192" s="267" t="s">
        <v>373</v>
      </c>
      <c r="E192" s="268" t="s">
        <v>494</v>
      </c>
      <c r="F192" s="269" t="s">
        <v>495</v>
      </c>
      <c r="G192" s="270" t="s">
        <v>155</v>
      </c>
      <c r="H192" s="271">
        <v>4</v>
      </c>
      <c r="I192" s="272"/>
      <c r="J192" s="273">
        <f>ROUND(I192*H192,2)</f>
        <v>0</v>
      </c>
      <c r="K192" s="269" t="s">
        <v>1</v>
      </c>
      <c r="L192" s="274"/>
      <c r="M192" s="275" t="s">
        <v>1</v>
      </c>
      <c r="N192" s="276" t="s">
        <v>43</v>
      </c>
      <c r="O192" s="90"/>
      <c r="P192" s="235">
        <f>O192*H192</f>
        <v>0</v>
      </c>
      <c r="Q192" s="235">
        <v>0.055</v>
      </c>
      <c r="R192" s="235">
        <f>Q192*H192</f>
        <v>0.22</v>
      </c>
      <c r="S192" s="235">
        <v>0</v>
      </c>
      <c r="T192" s="236">
        <f>S192*H192</f>
        <v>0</v>
      </c>
      <c r="U192" s="37"/>
      <c r="V192" s="37"/>
      <c r="W192" s="37"/>
      <c r="X192" s="37"/>
      <c r="Y192" s="37"/>
      <c r="Z192" s="37"/>
      <c r="AA192" s="37"/>
      <c r="AB192" s="37"/>
      <c r="AC192" s="37"/>
      <c r="AD192" s="37"/>
      <c r="AE192" s="37"/>
      <c r="AR192" s="237" t="s">
        <v>173</v>
      </c>
      <c r="AT192" s="237" t="s">
        <v>373</v>
      </c>
      <c r="AU192" s="237" t="s">
        <v>87</v>
      </c>
      <c r="AY192" s="16" t="s">
        <v>131</v>
      </c>
      <c r="BE192" s="238">
        <f>IF(N192="základní",J192,0)</f>
        <v>0</v>
      </c>
      <c r="BF192" s="238">
        <f>IF(N192="snížená",J192,0)</f>
        <v>0</v>
      </c>
      <c r="BG192" s="238">
        <f>IF(N192="zákl. přenesená",J192,0)</f>
        <v>0</v>
      </c>
      <c r="BH192" s="238">
        <f>IF(N192="sníž. přenesená",J192,0)</f>
        <v>0</v>
      </c>
      <c r="BI192" s="238">
        <f>IF(N192="nulová",J192,0)</f>
        <v>0</v>
      </c>
      <c r="BJ192" s="16" t="s">
        <v>85</v>
      </c>
      <c r="BK192" s="238">
        <f>ROUND(I192*H192,2)</f>
        <v>0</v>
      </c>
      <c r="BL192" s="16" t="s">
        <v>138</v>
      </c>
      <c r="BM192" s="237" t="s">
        <v>496</v>
      </c>
    </row>
    <row r="193" s="2" customFormat="1" ht="24.15" customHeight="1">
      <c r="A193" s="37"/>
      <c r="B193" s="38"/>
      <c r="C193" s="267" t="s">
        <v>294</v>
      </c>
      <c r="D193" s="267" t="s">
        <v>373</v>
      </c>
      <c r="E193" s="268" t="s">
        <v>497</v>
      </c>
      <c r="F193" s="269" t="s">
        <v>498</v>
      </c>
      <c r="G193" s="270" t="s">
        <v>155</v>
      </c>
      <c r="H193" s="271">
        <v>11</v>
      </c>
      <c r="I193" s="272"/>
      <c r="J193" s="273">
        <f>ROUND(I193*H193,2)</f>
        <v>0</v>
      </c>
      <c r="K193" s="269" t="s">
        <v>1</v>
      </c>
      <c r="L193" s="274"/>
      <c r="M193" s="275" t="s">
        <v>1</v>
      </c>
      <c r="N193" s="276" t="s">
        <v>43</v>
      </c>
      <c r="O193" s="90"/>
      <c r="P193" s="235">
        <f>O193*H193</f>
        <v>0</v>
      </c>
      <c r="Q193" s="235">
        <v>0.055</v>
      </c>
      <c r="R193" s="235">
        <f>Q193*H193</f>
        <v>0.60499999999999998</v>
      </c>
      <c r="S193" s="235">
        <v>0</v>
      </c>
      <c r="T193" s="236">
        <f>S193*H193</f>
        <v>0</v>
      </c>
      <c r="U193" s="37"/>
      <c r="V193" s="37"/>
      <c r="W193" s="37"/>
      <c r="X193" s="37"/>
      <c r="Y193" s="37"/>
      <c r="Z193" s="37"/>
      <c r="AA193" s="37"/>
      <c r="AB193" s="37"/>
      <c r="AC193" s="37"/>
      <c r="AD193" s="37"/>
      <c r="AE193" s="37"/>
      <c r="AR193" s="237" t="s">
        <v>173</v>
      </c>
      <c r="AT193" s="237" t="s">
        <v>373</v>
      </c>
      <c r="AU193" s="237" t="s">
        <v>87</v>
      </c>
      <c r="AY193" s="16" t="s">
        <v>131</v>
      </c>
      <c r="BE193" s="238">
        <f>IF(N193="základní",J193,0)</f>
        <v>0</v>
      </c>
      <c r="BF193" s="238">
        <f>IF(N193="snížená",J193,0)</f>
        <v>0</v>
      </c>
      <c r="BG193" s="238">
        <f>IF(N193="zákl. přenesená",J193,0)</f>
        <v>0</v>
      </c>
      <c r="BH193" s="238">
        <f>IF(N193="sníž. přenesená",J193,0)</f>
        <v>0</v>
      </c>
      <c r="BI193" s="238">
        <f>IF(N193="nulová",J193,0)</f>
        <v>0</v>
      </c>
      <c r="BJ193" s="16" t="s">
        <v>85</v>
      </c>
      <c r="BK193" s="238">
        <f>ROUND(I193*H193,2)</f>
        <v>0</v>
      </c>
      <c r="BL193" s="16" t="s">
        <v>138</v>
      </c>
      <c r="BM193" s="237" t="s">
        <v>499</v>
      </c>
    </row>
    <row r="194" s="2" customFormat="1" ht="24.15" customHeight="1">
      <c r="A194" s="37"/>
      <c r="B194" s="38"/>
      <c r="C194" s="267" t="s">
        <v>298</v>
      </c>
      <c r="D194" s="267" t="s">
        <v>373</v>
      </c>
      <c r="E194" s="268" t="s">
        <v>500</v>
      </c>
      <c r="F194" s="269" t="s">
        <v>501</v>
      </c>
      <c r="G194" s="270" t="s">
        <v>155</v>
      </c>
      <c r="H194" s="271">
        <v>6</v>
      </c>
      <c r="I194" s="272"/>
      <c r="J194" s="273">
        <f>ROUND(I194*H194,2)</f>
        <v>0</v>
      </c>
      <c r="K194" s="269" t="s">
        <v>1</v>
      </c>
      <c r="L194" s="274"/>
      <c r="M194" s="275" t="s">
        <v>1</v>
      </c>
      <c r="N194" s="276" t="s">
        <v>43</v>
      </c>
      <c r="O194" s="90"/>
      <c r="P194" s="235">
        <f>O194*H194</f>
        <v>0</v>
      </c>
      <c r="Q194" s="235">
        <v>0.055</v>
      </c>
      <c r="R194" s="235">
        <f>Q194*H194</f>
        <v>0.33000000000000002</v>
      </c>
      <c r="S194" s="235">
        <v>0</v>
      </c>
      <c r="T194" s="236">
        <f>S194*H194</f>
        <v>0</v>
      </c>
      <c r="U194" s="37"/>
      <c r="V194" s="37"/>
      <c r="W194" s="37"/>
      <c r="X194" s="37"/>
      <c r="Y194" s="37"/>
      <c r="Z194" s="37"/>
      <c r="AA194" s="37"/>
      <c r="AB194" s="37"/>
      <c r="AC194" s="37"/>
      <c r="AD194" s="37"/>
      <c r="AE194" s="37"/>
      <c r="AR194" s="237" t="s">
        <v>173</v>
      </c>
      <c r="AT194" s="237" t="s">
        <v>373</v>
      </c>
      <c r="AU194" s="237" t="s">
        <v>87</v>
      </c>
      <c r="AY194" s="16" t="s">
        <v>131</v>
      </c>
      <c r="BE194" s="238">
        <f>IF(N194="základní",J194,0)</f>
        <v>0</v>
      </c>
      <c r="BF194" s="238">
        <f>IF(N194="snížená",J194,0)</f>
        <v>0</v>
      </c>
      <c r="BG194" s="238">
        <f>IF(N194="zákl. přenesená",J194,0)</f>
        <v>0</v>
      </c>
      <c r="BH194" s="238">
        <f>IF(N194="sníž. přenesená",J194,0)</f>
        <v>0</v>
      </c>
      <c r="BI194" s="238">
        <f>IF(N194="nulová",J194,0)</f>
        <v>0</v>
      </c>
      <c r="BJ194" s="16" t="s">
        <v>85</v>
      </c>
      <c r="BK194" s="238">
        <f>ROUND(I194*H194,2)</f>
        <v>0</v>
      </c>
      <c r="BL194" s="16" t="s">
        <v>138</v>
      </c>
      <c r="BM194" s="237" t="s">
        <v>502</v>
      </c>
    </row>
    <row r="195" s="2" customFormat="1" ht="24.15" customHeight="1">
      <c r="A195" s="37"/>
      <c r="B195" s="38"/>
      <c r="C195" s="267" t="s">
        <v>302</v>
      </c>
      <c r="D195" s="267" t="s">
        <v>373</v>
      </c>
      <c r="E195" s="268" t="s">
        <v>503</v>
      </c>
      <c r="F195" s="269" t="s">
        <v>504</v>
      </c>
      <c r="G195" s="270" t="s">
        <v>155</v>
      </c>
      <c r="H195" s="271">
        <v>1</v>
      </c>
      <c r="I195" s="272"/>
      <c r="J195" s="273">
        <f>ROUND(I195*H195,2)</f>
        <v>0</v>
      </c>
      <c r="K195" s="269" t="s">
        <v>1</v>
      </c>
      <c r="L195" s="274"/>
      <c r="M195" s="275" t="s">
        <v>1</v>
      </c>
      <c r="N195" s="276" t="s">
        <v>43</v>
      </c>
      <c r="O195" s="90"/>
      <c r="P195" s="235">
        <f>O195*H195</f>
        <v>0</v>
      </c>
      <c r="Q195" s="235">
        <v>0.055</v>
      </c>
      <c r="R195" s="235">
        <f>Q195*H195</f>
        <v>0.055</v>
      </c>
      <c r="S195" s="235">
        <v>0</v>
      </c>
      <c r="T195" s="236">
        <f>S195*H195</f>
        <v>0</v>
      </c>
      <c r="U195" s="37"/>
      <c r="V195" s="37"/>
      <c r="W195" s="37"/>
      <c r="X195" s="37"/>
      <c r="Y195" s="37"/>
      <c r="Z195" s="37"/>
      <c r="AA195" s="37"/>
      <c r="AB195" s="37"/>
      <c r="AC195" s="37"/>
      <c r="AD195" s="37"/>
      <c r="AE195" s="37"/>
      <c r="AR195" s="237" t="s">
        <v>173</v>
      </c>
      <c r="AT195" s="237" t="s">
        <v>373</v>
      </c>
      <c r="AU195" s="237" t="s">
        <v>87</v>
      </c>
      <c r="AY195" s="16" t="s">
        <v>131</v>
      </c>
      <c r="BE195" s="238">
        <f>IF(N195="základní",J195,0)</f>
        <v>0</v>
      </c>
      <c r="BF195" s="238">
        <f>IF(N195="snížená",J195,0)</f>
        <v>0</v>
      </c>
      <c r="BG195" s="238">
        <f>IF(N195="zákl. přenesená",J195,0)</f>
        <v>0</v>
      </c>
      <c r="BH195" s="238">
        <f>IF(N195="sníž. přenesená",J195,0)</f>
        <v>0</v>
      </c>
      <c r="BI195" s="238">
        <f>IF(N195="nulová",J195,0)</f>
        <v>0</v>
      </c>
      <c r="BJ195" s="16" t="s">
        <v>85</v>
      </c>
      <c r="BK195" s="238">
        <f>ROUND(I195*H195,2)</f>
        <v>0</v>
      </c>
      <c r="BL195" s="16" t="s">
        <v>138</v>
      </c>
      <c r="BM195" s="237" t="s">
        <v>505</v>
      </c>
    </row>
    <row r="196" s="2" customFormat="1" ht="24.15" customHeight="1">
      <c r="A196" s="37"/>
      <c r="B196" s="38"/>
      <c r="C196" s="267" t="s">
        <v>306</v>
      </c>
      <c r="D196" s="267" t="s">
        <v>373</v>
      </c>
      <c r="E196" s="268" t="s">
        <v>506</v>
      </c>
      <c r="F196" s="269" t="s">
        <v>507</v>
      </c>
      <c r="G196" s="270" t="s">
        <v>155</v>
      </c>
      <c r="H196" s="271">
        <v>5</v>
      </c>
      <c r="I196" s="272"/>
      <c r="J196" s="273">
        <f>ROUND(I196*H196,2)</f>
        <v>0</v>
      </c>
      <c r="K196" s="269" t="s">
        <v>1</v>
      </c>
      <c r="L196" s="274"/>
      <c r="M196" s="275" t="s">
        <v>1</v>
      </c>
      <c r="N196" s="276" t="s">
        <v>43</v>
      </c>
      <c r="O196" s="90"/>
      <c r="P196" s="235">
        <f>O196*H196</f>
        <v>0</v>
      </c>
      <c r="Q196" s="235">
        <v>0.055</v>
      </c>
      <c r="R196" s="235">
        <f>Q196*H196</f>
        <v>0.27500000000000002</v>
      </c>
      <c r="S196" s="235">
        <v>0</v>
      </c>
      <c r="T196" s="236">
        <f>S196*H196</f>
        <v>0</v>
      </c>
      <c r="U196" s="37"/>
      <c r="V196" s="37"/>
      <c r="W196" s="37"/>
      <c r="X196" s="37"/>
      <c r="Y196" s="37"/>
      <c r="Z196" s="37"/>
      <c r="AA196" s="37"/>
      <c r="AB196" s="37"/>
      <c r="AC196" s="37"/>
      <c r="AD196" s="37"/>
      <c r="AE196" s="37"/>
      <c r="AR196" s="237" t="s">
        <v>173</v>
      </c>
      <c r="AT196" s="237" t="s">
        <v>373</v>
      </c>
      <c r="AU196" s="237" t="s">
        <v>87</v>
      </c>
      <c r="AY196" s="16" t="s">
        <v>131</v>
      </c>
      <c r="BE196" s="238">
        <f>IF(N196="základní",J196,0)</f>
        <v>0</v>
      </c>
      <c r="BF196" s="238">
        <f>IF(N196="snížená",J196,0)</f>
        <v>0</v>
      </c>
      <c r="BG196" s="238">
        <f>IF(N196="zákl. přenesená",J196,0)</f>
        <v>0</v>
      </c>
      <c r="BH196" s="238">
        <f>IF(N196="sníž. přenesená",J196,0)</f>
        <v>0</v>
      </c>
      <c r="BI196" s="238">
        <f>IF(N196="nulová",J196,0)</f>
        <v>0</v>
      </c>
      <c r="BJ196" s="16" t="s">
        <v>85</v>
      </c>
      <c r="BK196" s="238">
        <f>ROUND(I196*H196,2)</f>
        <v>0</v>
      </c>
      <c r="BL196" s="16" t="s">
        <v>138</v>
      </c>
      <c r="BM196" s="237" t="s">
        <v>508</v>
      </c>
    </row>
    <row r="197" s="2" customFormat="1" ht="24.15" customHeight="1">
      <c r="A197" s="37"/>
      <c r="B197" s="38"/>
      <c r="C197" s="226" t="s">
        <v>310</v>
      </c>
      <c r="D197" s="226" t="s">
        <v>133</v>
      </c>
      <c r="E197" s="227" t="s">
        <v>509</v>
      </c>
      <c r="F197" s="228" t="s">
        <v>510</v>
      </c>
      <c r="G197" s="229" t="s">
        <v>155</v>
      </c>
      <c r="H197" s="230">
        <v>45</v>
      </c>
      <c r="I197" s="231"/>
      <c r="J197" s="232">
        <f>ROUND(I197*H197,2)</f>
        <v>0</v>
      </c>
      <c r="K197" s="228" t="s">
        <v>470</v>
      </c>
      <c r="L197" s="43"/>
      <c r="M197" s="233" t="s">
        <v>1</v>
      </c>
      <c r="N197" s="234" t="s">
        <v>43</v>
      </c>
      <c r="O197" s="90"/>
      <c r="P197" s="235">
        <f>O197*H197</f>
        <v>0</v>
      </c>
      <c r="Q197" s="235">
        <v>0</v>
      </c>
      <c r="R197" s="235">
        <f>Q197*H197</f>
        <v>0</v>
      </c>
      <c r="S197" s="235">
        <v>0</v>
      </c>
      <c r="T197" s="236">
        <f>S197*H197</f>
        <v>0</v>
      </c>
      <c r="U197" s="37"/>
      <c r="V197" s="37"/>
      <c r="W197" s="37"/>
      <c r="X197" s="37"/>
      <c r="Y197" s="37"/>
      <c r="Z197" s="37"/>
      <c r="AA197" s="37"/>
      <c r="AB197" s="37"/>
      <c r="AC197" s="37"/>
      <c r="AD197" s="37"/>
      <c r="AE197" s="37"/>
      <c r="AR197" s="237" t="s">
        <v>138</v>
      </c>
      <c r="AT197" s="237" t="s">
        <v>133</v>
      </c>
      <c r="AU197" s="237" t="s">
        <v>87</v>
      </c>
      <c r="AY197" s="16" t="s">
        <v>131</v>
      </c>
      <c r="BE197" s="238">
        <f>IF(N197="základní",J197,0)</f>
        <v>0</v>
      </c>
      <c r="BF197" s="238">
        <f>IF(N197="snížená",J197,0)</f>
        <v>0</v>
      </c>
      <c r="BG197" s="238">
        <f>IF(N197="zákl. přenesená",J197,0)</f>
        <v>0</v>
      </c>
      <c r="BH197" s="238">
        <f>IF(N197="sníž. přenesená",J197,0)</f>
        <v>0</v>
      </c>
      <c r="BI197" s="238">
        <f>IF(N197="nulová",J197,0)</f>
        <v>0</v>
      </c>
      <c r="BJ197" s="16" t="s">
        <v>85</v>
      </c>
      <c r="BK197" s="238">
        <f>ROUND(I197*H197,2)</f>
        <v>0</v>
      </c>
      <c r="BL197" s="16" t="s">
        <v>138</v>
      </c>
      <c r="BM197" s="237" t="s">
        <v>511</v>
      </c>
    </row>
    <row r="198" s="2" customFormat="1" ht="21.75" customHeight="1">
      <c r="A198" s="37"/>
      <c r="B198" s="38"/>
      <c r="C198" s="226" t="s">
        <v>314</v>
      </c>
      <c r="D198" s="226" t="s">
        <v>133</v>
      </c>
      <c r="E198" s="227" t="s">
        <v>512</v>
      </c>
      <c r="F198" s="228" t="s">
        <v>513</v>
      </c>
      <c r="G198" s="229" t="s">
        <v>155</v>
      </c>
      <c r="H198" s="230">
        <v>45</v>
      </c>
      <c r="I198" s="231"/>
      <c r="J198" s="232">
        <f>ROUND(I198*H198,2)</f>
        <v>0</v>
      </c>
      <c r="K198" s="228" t="s">
        <v>470</v>
      </c>
      <c r="L198" s="43"/>
      <c r="M198" s="233" t="s">
        <v>1</v>
      </c>
      <c r="N198" s="234" t="s">
        <v>43</v>
      </c>
      <c r="O198" s="90"/>
      <c r="P198" s="235">
        <f>O198*H198</f>
        <v>0</v>
      </c>
      <c r="Q198" s="235">
        <v>6.0000000000000002E-05</v>
      </c>
      <c r="R198" s="235">
        <f>Q198*H198</f>
        <v>0.0027000000000000001</v>
      </c>
      <c r="S198" s="235">
        <v>0</v>
      </c>
      <c r="T198" s="236">
        <f>S198*H198</f>
        <v>0</v>
      </c>
      <c r="U198" s="37"/>
      <c r="V198" s="37"/>
      <c r="W198" s="37"/>
      <c r="X198" s="37"/>
      <c r="Y198" s="37"/>
      <c r="Z198" s="37"/>
      <c r="AA198" s="37"/>
      <c r="AB198" s="37"/>
      <c r="AC198" s="37"/>
      <c r="AD198" s="37"/>
      <c r="AE198" s="37"/>
      <c r="AR198" s="237" t="s">
        <v>138</v>
      </c>
      <c r="AT198" s="237" t="s">
        <v>133</v>
      </c>
      <c r="AU198" s="237" t="s">
        <v>87</v>
      </c>
      <c r="AY198" s="16" t="s">
        <v>131</v>
      </c>
      <c r="BE198" s="238">
        <f>IF(N198="základní",J198,0)</f>
        <v>0</v>
      </c>
      <c r="BF198" s="238">
        <f>IF(N198="snížená",J198,0)</f>
        <v>0</v>
      </c>
      <c r="BG198" s="238">
        <f>IF(N198="zákl. přenesená",J198,0)</f>
        <v>0</v>
      </c>
      <c r="BH198" s="238">
        <f>IF(N198="sníž. přenesená",J198,0)</f>
        <v>0</v>
      </c>
      <c r="BI198" s="238">
        <f>IF(N198="nulová",J198,0)</f>
        <v>0</v>
      </c>
      <c r="BJ198" s="16" t="s">
        <v>85</v>
      </c>
      <c r="BK198" s="238">
        <f>ROUND(I198*H198,2)</f>
        <v>0</v>
      </c>
      <c r="BL198" s="16" t="s">
        <v>138</v>
      </c>
      <c r="BM198" s="237" t="s">
        <v>514</v>
      </c>
    </row>
    <row r="199" s="2" customFormat="1" ht="21.75" customHeight="1">
      <c r="A199" s="37"/>
      <c r="B199" s="38"/>
      <c r="C199" s="267" t="s">
        <v>318</v>
      </c>
      <c r="D199" s="267" t="s">
        <v>373</v>
      </c>
      <c r="E199" s="268" t="s">
        <v>515</v>
      </c>
      <c r="F199" s="269" t="s">
        <v>516</v>
      </c>
      <c r="G199" s="270" t="s">
        <v>155</v>
      </c>
      <c r="H199" s="271">
        <v>135</v>
      </c>
      <c r="I199" s="272"/>
      <c r="J199" s="273">
        <f>ROUND(I199*H199,2)</f>
        <v>0</v>
      </c>
      <c r="K199" s="269" t="s">
        <v>470</v>
      </c>
      <c r="L199" s="274"/>
      <c r="M199" s="275" t="s">
        <v>1</v>
      </c>
      <c r="N199" s="276" t="s">
        <v>43</v>
      </c>
      <c r="O199" s="90"/>
      <c r="P199" s="235">
        <f>O199*H199</f>
        <v>0</v>
      </c>
      <c r="Q199" s="235">
        <v>0.0070899999999999999</v>
      </c>
      <c r="R199" s="235">
        <f>Q199*H199</f>
        <v>0.95714999999999995</v>
      </c>
      <c r="S199" s="235">
        <v>0</v>
      </c>
      <c r="T199" s="236">
        <f>S199*H199</f>
        <v>0</v>
      </c>
      <c r="U199" s="37"/>
      <c r="V199" s="37"/>
      <c r="W199" s="37"/>
      <c r="X199" s="37"/>
      <c r="Y199" s="37"/>
      <c r="Z199" s="37"/>
      <c r="AA199" s="37"/>
      <c r="AB199" s="37"/>
      <c r="AC199" s="37"/>
      <c r="AD199" s="37"/>
      <c r="AE199" s="37"/>
      <c r="AR199" s="237" t="s">
        <v>173</v>
      </c>
      <c r="AT199" s="237" t="s">
        <v>373</v>
      </c>
      <c r="AU199" s="237" t="s">
        <v>87</v>
      </c>
      <c r="AY199" s="16" t="s">
        <v>131</v>
      </c>
      <c r="BE199" s="238">
        <f>IF(N199="základní",J199,0)</f>
        <v>0</v>
      </c>
      <c r="BF199" s="238">
        <f>IF(N199="snížená",J199,0)</f>
        <v>0</v>
      </c>
      <c r="BG199" s="238">
        <f>IF(N199="zákl. přenesená",J199,0)</f>
        <v>0</v>
      </c>
      <c r="BH199" s="238">
        <f>IF(N199="sníž. přenesená",J199,0)</f>
        <v>0</v>
      </c>
      <c r="BI199" s="238">
        <f>IF(N199="nulová",J199,0)</f>
        <v>0</v>
      </c>
      <c r="BJ199" s="16" t="s">
        <v>85</v>
      </c>
      <c r="BK199" s="238">
        <f>ROUND(I199*H199,2)</f>
        <v>0</v>
      </c>
      <c r="BL199" s="16" t="s">
        <v>138</v>
      </c>
      <c r="BM199" s="237" t="s">
        <v>517</v>
      </c>
    </row>
    <row r="200" s="13" customFormat="1">
      <c r="A200" s="13"/>
      <c r="B200" s="244"/>
      <c r="C200" s="245"/>
      <c r="D200" s="239" t="s">
        <v>142</v>
      </c>
      <c r="E200" s="246" t="s">
        <v>1</v>
      </c>
      <c r="F200" s="247" t="s">
        <v>518</v>
      </c>
      <c r="G200" s="245"/>
      <c r="H200" s="248">
        <v>135</v>
      </c>
      <c r="I200" s="249"/>
      <c r="J200" s="245"/>
      <c r="K200" s="245"/>
      <c r="L200" s="250"/>
      <c r="M200" s="251"/>
      <c r="N200" s="252"/>
      <c r="O200" s="252"/>
      <c r="P200" s="252"/>
      <c r="Q200" s="252"/>
      <c r="R200" s="252"/>
      <c r="S200" s="252"/>
      <c r="T200" s="253"/>
      <c r="U200" s="13"/>
      <c r="V200" s="13"/>
      <c r="W200" s="13"/>
      <c r="X200" s="13"/>
      <c r="Y200" s="13"/>
      <c r="Z200" s="13"/>
      <c r="AA200" s="13"/>
      <c r="AB200" s="13"/>
      <c r="AC200" s="13"/>
      <c r="AD200" s="13"/>
      <c r="AE200" s="13"/>
      <c r="AT200" s="254" t="s">
        <v>142</v>
      </c>
      <c r="AU200" s="254" t="s">
        <v>87</v>
      </c>
      <c r="AV200" s="13" t="s">
        <v>87</v>
      </c>
      <c r="AW200" s="13" t="s">
        <v>32</v>
      </c>
      <c r="AX200" s="13" t="s">
        <v>85</v>
      </c>
      <c r="AY200" s="254" t="s">
        <v>131</v>
      </c>
    </row>
    <row r="201" s="2" customFormat="1" ht="24.15" customHeight="1">
      <c r="A201" s="37"/>
      <c r="B201" s="38"/>
      <c r="C201" s="267" t="s">
        <v>323</v>
      </c>
      <c r="D201" s="267" t="s">
        <v>373</v>
      </c>
      <c r="E201" s="268" t="s">
        <v>519</v>
      </c>
      <c r="F201" s="269" t="s">
        <v>520</v>
      </c>
      <c r="G201" s="270" t="s">
        <v>155</v>
      </c>
      <c r="H201" s="271">
        <v>135</v>
      </c>
      <c r="I201" s="272"/>
      <c r="J201" s="273">
        <f>ROUND(I201*H201,2)</f>
        <v>0</v>
      </c>
      <c r="K201" s="269" t="s">
        <v>1</v>
      </c>
      <c r="L201" s="274"/>
      <c r="M201" s="275" t="s">
        <v>1</v>
      </c>
      <c r="N201" s="276" t="s">
        <v>43</v>
      </c>
      <c r="O201" s="90"/>
      <c r="P201" s="235">
        <f>O201*H201</f>
        <v>0</v>
      </c>
      <c r="Q201" s="235">
        <v>0.002</v>
      </c>
      <c r="R201" s="235">
        <f>Q201*H201</f>
        <v>0.27000000000000002</v>
      </c>
      <c r="S201" s="235">
        <v>0</v>
      </c>
      <c r="T201" s="236">
        <f>S201*H201</f>
        <v>0</v>
      </c>
      <c r="U201" s="37"/>
      <c r="V201" s="37"/>
      <c r="W201" s="37"/>
      <c r="X201" s="37"/>
      <c r="Y201" s="37"/>
      <c r="Z201" s="37"/>
      <c r="AA201" s="37"/>
      <c r="AB201" s="37"/>
      <c r="AC201" s="37"/>
      <c r="AD201" s="37"/>
      <c r="AE201" s="37"/>
      <c r="AR201" s="237" t="s">
        <v>173</v>
      </c>
      <c r="AT201" s="237" t="s">
        <v>373</v>
      </c>
      <c r="AU201" s="237" t="s">
        <v>87</v>
      </c>
      <c r="AY201" s="16" t="s">
        <v>131</v>
      </c>
      <c r="BE201" s="238">
        <f>IF(N201="základní",J201,0)</f>
        <v>0</v>
      </c>
      <c r="BF201" s="238">
        <f>IF(N201="snížená",J201,0)</f>
        <v>0</v>
      </c>
      <c r="BG201" s="238">
        <f>IF(N201="zákl. přenesená",J201,0)</f>
        <v>0</v>
      </c>
      <c r="BH201" s="238">
        <f>IF(N201="sníž. přenesená",J201,0)</f>
        <v>0</v>
      </c>
      <c r="BI201" s="238">
        <f>IF(N201="nulová",J201,0)</f>
        <v>0</v>
      </c>
      <c r="BJ201" s="16" t="s">
        <v>85</v>
      </c>
      <c r="BK201" s="238">
        <f>ROUND(I201*H201,2)</f>
        <v>0</v>
      </c>
      <c r="BL201" s="16" t="s">
        <v>138</v>
      </c>
      <c r="BM201" s="237" t="s">
        <v>521</v>
      </c>
    </row>
    <row r="202" s="13" customFormat="1">
      <c r="A202" s="13"/>
      <c r="B202" s="244"/>
      <c r="C202" s="245"/>
      <c r="D202" s="239" t="s">
        <v>142</v>
      </c>
      <c r="E202" s="246" t="s">
        <v>1</v>
      </c>
      <c r="F202" s="247" t="s">
        <v>518</v>
      </c>
      <c r="G202" s="245"/>
      <c r="H202" s="248">
        <v>135</v>
      </c>
      <c r="I202" s="249"/>
      <c r="J202" s="245"/>
      <c r="K202" s="245"/>
      <c r="L202" s="250"/>
      <c r="M202" s="251"/>
      <c r="N202" s="252"/>
      <c r="O202" s="252"/>
      <c r="P202" s="252"/>
      <c r="Q202" s="252"/>
      <c r="R202" s="252"/>
      <c r="S202" s="252"/>
      <c r="T202" s="253"/>
      <c r="U202" s="13"/>
      <c r="V202" s="13"/>
      <c r="W202" s="13"/>
      <c r="X202" s="13"/>
      <c r="Y202" s="13"/>
      <c r="Z202" s="13"/>
      <c r="AA202" s="13"/>
      <c r="AB202" s="13"/>
      <c r="AC202" s="13"/>
      <c r="AD202" s="13"/>
      <c r="AE202" s="13"/>
      <c r="AT202" s="254" t="s">
        <v>142</v>
      </c>
      <c r="AU202" s="254" t="s">
        <v>87</v>
      </c>
      <c r="AV202" s="13" t="s">
        <v>87</v>
      </c>
      <c r="AW202" s="13" t="s">
        <v>32</v>
      </c>
      <c r="AX202" s="13" t="s">
        <v>85</v>
      </c>
      <c r="AY202" s="254" t="s">
        <v>131</v>
      </c>
    </row>
    <row r="203" s="2" customFormat="1" ht="24.15" customHeight="1">
      <c r="A203" s="37"/>
      <c r="B203" s="38"/>
      <c r="C203" s="267" t="s">
        <v>328</v>
      </c>
      <c r="D203" s="267" t="s">
        <v>373</v>
      </c>
      <c r="E203" s="268" t="s">
        <v>522</v>
      </c>
      <c r="F203" s="269" t="s">
        <v>523</v>
      </c>
      <c r="G203" s="270" t="s">
        <v>524</v>
      </c>
      <c r="H203" s="271">
        <v>94.5</v>
      </c>
      <c r="I203" s="272"/>
      <c r="J203" s="273">
        <f>ROUND(I203*H203,2)</f>
        <v>0</v>
      </c>
      <c r="K203" s="269" t="s">
        <v>1</v>
      </c>
      <c r="L203" s="274"/>
      <c r="M203" s="275" t="s">
        <v>1</v>
      </c>
      <c r="N203" s="276" t="s">
        <v>43</v>
      </c>
      <c r="O203" s="90"/>
      <c r="P203" s="235">
        <f>O203*H203</f>
        <v>0</v>
      </c>
      <c r="Q203" s="235">
        <v>0.00010000000000000001</v>
      </c>
      <c r="R203" s="235">
        <f>Q203*H203</f>
        <v>0.0094500000000000001</v>
      </c>
      <c r="S203" s="235">
        <v>0</v>
      </c>
      <c r="T203" s="236">
        <f>S203*H203</f>
        <v>0</v>
      </c>
      <c r="U203" s="37"/>
      <c r="V203" s="37"/>
      <c r="W203" s="37"/>
      <c r="X203" s="37"/>
      <c r="Y203" s="37"/>
      <c r="Z203" s="37"/>
      <c r="AA203" s="37"/>
      <c r="AB203" s="37"/>
      <c r="AC203" s="37"/>
      <c r="AD203" s="37"/>
      <c r="AE203" s="37"/>
      <c r="AR203" s="237" t="s">
        <v>173</v>
      </c>
      <c r="AT203" s="237" t="s">
        <v>373</v>
      </c>
      <c r="AU203" s="237" t="s">
        <v>87</v>
      </c>
      <c r="AY203" s="16" t="s">
        <v>131</v>
      </c>
      <c r="BE203" s="238">
        <f>IF(N203="základní",J203,0)</f>
        <v>0</v>
      </c>
      <c r="BF203" s="238">
        <f>IF(N203="snížená",J203,0)</f>
        <v>0</v>
      </c>
      <c r="BG203" s="238">
        <f>IF(N203="zákl. přenesená",J203,0)</f>
        <v>0</v>
      </c>
      <c r="BH203" s="238">
        <f>IF(N203="sníž. přenesená",J203,0)</f>
        <v>0</v>
      </c>
      <c r="BI203" s="238">
        <f>IF(N203="nulová",J203,0)</f>
        <v>0</v>
      </c>
      <c r="BJ203" s="16" t="s">
        <v>85</v>
      </c>
      <c r="BK203" s="238">
        <f>ROUND(I203*H203,2)</f>
        <v>0</v>
      </c>
      <c r="BL203" s="16" t="s">
        <v>138</v>
      </c>
      <c r="BM203" s="237" t="s">
        <v>525</v>
      </c>
    </row>
    <row r="204" s="13" customFormat="1">
      <c r="A204" s="13"/>
      <c r="B204" s="244"/>
      <c r="C204" s="245"/>
      <c r="D204" s="239" t="s">
        <v>142</v>
      </c>
      <c r="E204" s="246" t="s">
        <v>1</v>
      </c>
      <c r="F204" s="247" t="s">
        <v>526</v>
      </c>
      <c r="G204" s="245"/>
      <c r="H204" s="248">
        <v>94.5</v>
      </c>
      <c r="I204" s="249"/>
      <c r="J204" s="245"/>
      <c r="K204" s="245"/>
      <c r="L204" s="250"/>
      <c r="M204" s="251"/>
      <c r="N204" s="252"/>
      <c r="O204" s="252"/>
      <c r="P204" s="252"/>
      <c r="Q204" s="252"/>
      <c r="R204" s="252"/>
      <c r="S204" s="252"/>
      <c r="T204" s="253"/>
      <c r="U204" s="13"/>
      <c r="V204" s="13"/>
      <c r="W204" s="13"/>
      <c r="X204" s="13"/>
      <c r="Y204" s="13"/>
      <c r="Z204" s="13"/>
      <c r="AA204" s="13"/>
      <c r="AB204" s="13"/>
      <c r="AC204" s="13"/>
      <c r="AD204" s="13"/>
      <c r="AE204" s="13"/>
      <c r="AT204" s="254" t="s">
        <v>142</v>
      </c>
      <c r="AU204" s="254" t="s">
        <v>87</v>
      </c>
      <c r="AV204" s="13" t="s">
        <v>87</v>
      </c>
      <c r="AW204" s="13" t="s">
        <v>32</v>
      </c>
      <c r="AX204" s="13" t="s">
        <v>85</v>
      </c>
      <c r="AY204" s="254" t="s">
        <v>131</v>
      </c>
    </row>
    <row r="205" s="2" customFormat="1" ht="33" customHeight="1">
      <c r="A205" s="37"/>
      <c r="B205" s="38"/>
      <c r="C205" s="226" t="s">
        <v>332</v>
      </c>
      <c r="D205" s="226" t="s">
        <v>133</v>
      </c>
      <c r="E205" s="227" t="s">
        <v>527</v>
      </c>
      <c r="F205" s="228" t="s">
        <v>528</v>
      </c>
      <c r="G205" s="229" t="s">
        <v>155</v>
      </c>
      <c r="H205" s="230">
        <v>43</v>
      </c>
      <c r="I205" s="231"/>
      <c r="J205" s="232">
        <f>ROUND(I205*H205,2)</f>
        <v>0</v>
      </c>
      <c r="K205" s="228" t="s">
        <v>470</v>
      </c>
      <c r="L205" s="43"/>
      <c r="M205" s="233" t="s">
        <v>1</v>
      </c>
      <c r="N205" s="234" t="s">
        <v>43</v>
      </c>
      <c r="O205" s="90"/>
      <c r="P205" s="235">
        <f>O205*H205</f>
        <v>0</v>
      </c>
      <c r="Q205" s="235">
        <v>0</v>
      </c>
      <c r="R205" s="235">
        <f>Q205*H205</f>
        <v>0</v>
      </c>
      <c r="S205" s="235">
        <v>0</v>
      </c>
      <c r="T205" s="236">
        <f>S205*H205</f>
        <v>0</v>
      </c>
      <c r="U205" s="37"/>
      <c r="V205" s="37"/>
      <c r="W205" s="37"/>
      <c r="X205" s="37"/>
      <c r="Y205" s="37"/>
      <c r="Z205" s="37"/>
      <c r="AA205" s="37"/>
      <c r="AB205" s="37"/>
      <c r="AC205" s="37"/>
      <c r="AD205" s="37"/>
      <c r="AE205" s="37"/>
      <c r="AR205" s="237" t="s">
        <v>138</v>
      </c>
      <c r="AT205" s="237" t="s">
        <v>133</v>
      </c>
      <c r="AU205" s="237" t="s">
        <v>87</v>
      </c>
      <c r="AY205" s="16" t="s">
        <v>131</v>
      </c>
      <c r="BE205" s="238">
        <f>IF(N205="základní",J205,0)</f>
        <v>0</v>
      </c>
      <c r="BF205" s="238">
        <f>IF(N205="snížená",J205,0)</f>
        <v>0</v>
      </c>
      <c r="BG205" s="238">
        <f>IF(N205="zákl. přenesená",J205,0)</f>
        <v>0</v>
      </c>
      <c r="BH205" s="238">
        <f>IF(N205="sníž. přenesená",J205,0)</f>
        <v>0</v>
      </c>
      <c r="BI205" s="238">
        <f>IF(N205="nulová",J205,0)</f>
        <v>0</v>
      </c>
      <c r="BJ205" s="16" t="s">
        <v>85</v>
      </c>
      <c r="BK205" s="238">
        <f>ROUND(I205*H205,2)</f>
        <v>0</v>
      </c>
      <c r="BL205" s="16" t="s">
        <v>138</v>
      </c>
      <c r="BM205" s="237" t="s">
        <v>529</v>
      </c>
    </row>
    <row r="206" s="2" customFormat="1" ht="24.15" customHeight="1">
      <c r="A206" s="37"/>
      <c r="B206" s="38"/>
      <c r="C206" s="226" t="s">
        <v>336</v>
      </c>
      <c r="D206" s="226" t="s">
        <v>133</v>
      </c>
      <c r="E206" s="227" t="s">
        <v>530</v>
      </c>
      <c r="F206" s="228" t="s">
        <v>531</v>
      </c>
      <c r="G206" s="229" t="s">
        <v>356</v>
      </c>
      <c r="H206" s="230">
        <v>0.068000000000000005</v>
      </c>
      <c r="I206" s="231"/>
      <c r="J206" s="232">
        <f>ROUND(I206*H206,2)</f>
        <v>0</v>
      </c>
      <c r="K206" s="228" t="s">
        <v>470</v>
      </c>
      <c r="L206" s="43"/>
      <c r="M206" s="233" t="s">
        <v>1</v>
      </c>
      <c r="N206" s="234" t="s">
        <v>43</v>
      </c>
      <c r="O206" s="90"/>
      <c r="P206" s="235">
        <f>O206*H206</f>
        <v>0</v>
      </c>
      <c r="Q206" s="235">
        <v>0</v>
      </c>
      <c r="R206" s="235">
        <f>Q206*H206</f>
        <v>0</v>
      </c>
      <c r="S206" s="235">
        <v>0</v>
      </c>
      <c r="T206" s="236">
        <f>S206*H206</f>
        <v>0</v>
      </c>
      <c r="U206" s="37"/>
      <c r="V206" s="37"/>
      <c r="W206" s="37"/>
      <c r="X206" s="37"/>
      <c r="Y206" s="37"/>
      <c r="Z206" s="37"/>
      <c r="AA206" s="37"/>
      <c r="AB206" s="37"/>
      <c r="AC206" s="37"/>
      <c r="AD206" s="37"/>
      <c r="AE206" s="37"/>
      <c r="AR206" s="237" t="s">
        <v>138</v>
      </c>
      <c r="AT206" s="237" t="s">
        <v>133</v>
      </c>
      <c r="AU206" s="237" t="s">
        <v>87</v>
      </c>
      <c r="AY206" s="16" t="s">
        <v>131</v>
      </c>
      <c r="BE206" s="238">
        <f>IF(N206="základní",J206,0)</f>
        <v>0</v>
      </c>
      <c r="BF206" s="238">
        <f>IF(N206="snížená",J206,0)</f>
        <v>0</v>
      </c>
      <c r="BG206" s="238">
        <f>IF(N206="zákl. přenesená",J206,0)</f>
        <v>0</v>
      </c>
      <c r="BH206" s="238">
        <f>IF(N206="sníž. přenesená",J206,0)</f>
        <v>0</v>
      </c>
      <c r="BI206" s="238">
        <f>IF(N206="nulová",J206,0)</f>
        <v>0</v>
      </c>
      <c r="BJ206" s="16" t="s">
        <v>85</v>
      </c>
      <c r="BK206" s="238">
        <f>ROUND(I206*H206,2)</f>
        <v>0</v>
      </c>
      <c r="BL206" s="16" t="s">
        <v>138</v>
      </c>
      <c r="BM206" s="237" t="s">
        <v>532</v>
      </c>
    </row>
    <row r="207" s="2" customFormat="1">
      <c r="A207" s="37"/>
      <c r="B207" s="38"/>
      <c r="C207" s="39"/>
      <c r="D207" s="239" t="s">
        <v>140</v>
      </c>
      <c r="E207" s="39"/>
      <c r="F207" s="240" t="s">
        <v>533</v>
      </c>
      <c r="G207" s="39"/>
      <c r="H207" s="39"/>
      <c r="I207" s="241"/>
      <c r="J207" s="39"/>
      <c r="K207" s="39"/>
      <c r="L207" s="43"/>
      <c r="M207" s="242"/>
      <c r="N207" s="243"/>
      <c r="O207" s="90"/>
      <c r="P207" s="90"/>
      <c r="Q207" s="90"/>
      <c r="R207" s="90"/>
      <c r="S207" s="90"/>
      <c r="T207" s="91"/>
      <c r="U207" s="37"/>
      <c r="V207" s="37"/>
      <c r="W207" s="37"/>
      <c r="X207" s="37"/>
      <c r="Y207" s="37"/>
      <c r="Z207" s="37"/>
      <c r="AA207" s="37"/>
      <c r="AB207" s="37"/>
      <c r="AC207" s="37"/>
      <c r="AD207" s="37"/>
      <c r="AE207" s="37"/>
      <c r="AT207" s="16" t="s">
        <v>140</v>
      </c>
      <c r="AU207" s="16" t="s">
        <v>87</v>
      </c>
    </row>
    <row r="208" s="13" customFormat="1">
      <c r="A208" s="13"/>
      <c r="B208" s="244"/>
      <c r="C208" s="245"/>
      <c r="D208" s="239" t="s">
        <v>142</v>
      </c>
      <c r="E208" s="246" t="s">
        <v>1</v>
      </c>
      <c r="F208" s="247" t="s">
        <v>534</v>
      </c>
      <c r="G208" s="245"/>
      <c r="H208" s="248">
        <v>0.068000000000000005</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142</v>
      </c>
      <c r="AU208" s="254" t="s">
        <v>87</v>
      </c>
      <c r="AV208" s="13" t="s">
        <v>87</v>
      </c>
      <c r="AW208" s="13" t="s">
        <v>32</v>
      </c>
      <c r="AX208" s="13" t="s">
        <v>85</v>
      </c>
      <c r="AY208" s="254" t="s">
        <v>131</v>
      </c>
    </row>
    <row r="209" s="2" customFormat="1" ht="21.75" customHeight="1">
      <c r="A209" s="37"/>
      <c r="B209" s="38"/>
      <c r="C209" s="267" t="s">
        <v>341</v>
      </c>
      <c r="D209" s="267" t="s">
        <v>373</v>
      </c>
      <c r="E209" s="268" t="s">
        <v>535</v>
      </c>
      <c r="F209" s="269" t="s">
        <v>536</v>
      </c>
      <c r="G209" s="270" t="s">
        <v>458</v>
      </c>
      <c r="H209" s="271">
        <v>67.5</v>
      </c>
      <c r="I209" s="272"/>
      <c r="J209" s="273">
        <f>ROUND(I209*H209,2)</f>
        <v>0</v>
      </c>
      <c r="K209" s="269" t="s">
        <v>1</v>
      </c>
      <c r="L209" s="274"/>
      <c r="M209" s="275" t="s">
        <v>1</v>
      </c>
      <c r="N209" s="276" t="s">
        <v>43</v>
      </c>
      <c r="O209" s="90"/>
      <c r="P209" s="235">
        <f>O209*H209</f>
        <v>0</v>
      </c>
      <c r="Q209" s="235">
        <v>0.001</v>
      </c>
      <c r="R209" s="235">
        <f>Q209*H209</f>
        <v>0.067500000000000004</v>
      </c>
      <c r="S209" s="235">
        <v>0</v>
      </c>
      <c r="T209" s="236">
        <f>S209*H209</f>
        <v>0</v>
      </c>
      <c r="U209" s="37"/>
      <c r="V209" s="37"/>
      <c r="W209" s="37"/>
      <c r="X209" s="37"/>
      <c r="Y209" s="37"/>
      <c r="Z209" s="37"/>
      <c r="AA209" s="37"/>
      <c r="AB209" s="37"/>
      <c r="AC209" s="37"/>
      <c r="AD209" s="37"/>
      <c r="AE209" s="37"/>
      <c r="AR209" s="237" t="s">
        <v>173</v>
      </c>
      <c r="AT209" s="237" t="s">
        <v>373</v>
      </c>
      <c r="AU209" s="237" t="s">
        <v>87</v>
      </c>
      <c r="AY209" s="16" t="s">
        <v>131</v>
      </c>
      <c r="BE209" s="238">
        <f>IF(N209="základní",J209,0)</f>
        <v>0</v>
      </c>
      <c r="BF209" s="238">
        <f>IF(N209="snížená",J209,0)</f>
        <v>0</v>
      </c>
      <c r="BG209" s="238">
        <f>IF(N209="zákl. přenesená",J209,0)</f>
        <v>0</v>
      </c>
      <c r="BH209" s="238">
        <f>IF(N209="sníž. přenesená",J209,0)</f>
        <v>0</v>
      </c>
      <c r="BI209" s="238">
        <f>IF(N209="nulová",J209,0)</f>
        <v>0</v>
      </c>
      <c r="BJ209" s="16" t="s">
        <v>85</v>
      </c>
      <c r="BK209" s="238">
        <f>ROUND(I209*H209,2)</f>
        <v>0</v>
      </c>
      <c r="BL209" s="16" t="s">
        <v>138</v>
      </c>
      <c r="BM209" s="237" t="s">
        <v>537</v>
      </c>
    </row>
    <row r="210" s="13" customFormat="1">
      <c r="A210" s="13"/>
      <c r="B210" s="244"/>
      <c r="C210" s="245"/>
      <c r="D210" s="239" t="s">
        <v>142</v>
      </c>
      <c r="E210" s="246" t="s">
        <v>1</v>
      </c>
      <c r="F210" s="247" t="s">
        <v>538</v>
      </c>
      <c r="G210" s="245"/>
      <c r="H210" s="248">
        <v>67.5</v>
      </c>
      <c r="I210" s="249"/>
      <c r="J210" s="245"/>
      <c r="K210" s="245"/>
      <c r="L210" s="250"/>
      <c r="M210" s="251"/>
      <c r="N210" s="252"/>
      <c r="O210" s="252"/>
      <c r="P210" s="252"/>
      <c r="Q210" s="252"/>
      <c r="R210" s="252"/>
      <c r="S210" s="252"/>
      <c r="T210" s="253"/>
      <c r="U210" s="13"/>
      <c r="V210" s="13"/>
      <c r="W210" s="13"/>
      <c r="X210" s="13"/>
      <c r="Y210" s="13"/>
      <c r="Z210" s="13"/>
      <c r="AA210" s="13"/>
      <c r="AB210" s="13"/>
      <c r="AC210" s="13"/>
      <c r="AD210" s="13"/>
      <c r="AE210" s="13"/>
      <c r="AT210" s="254" t="s">
        <v>142</v>
      </c>
      <c r="AU210" s="254" t="s">
        <v>87</v>
      </c>
      <c r="AV210" s="13" t="s">
        <v>87</v>
      </c>
      <c r="AW210" s="13" t="s">
        <v>32</v>
      </c>
      <c r="AX210" s="13" t="s">
        <v>85</v>
      </c>
      <c r="AY210" s="254" t="s">
        <v>131</v>
      </c>
    </row>
    <row r="211" s="2" customFormat="1" ht="37.8" customHeight="1">
      <c r="A211" s="37"/>
      <c r="B211" s="38"/>
      <c r="C211" s="226" t="s">
        <v>346</v>
      </c>
      <c r="D211" s="226" t="s">
        <v>133</v>
      </c>
      <c r="E211" s="227" t="s">
        <v>539</v>
      </c>
      <c r="F211" s="228" t="s">
        <v>540</v>
      </c>
      <c r="G211" s="229" t="s">
        <v>356</v>
      </c>
      <c r="H211" s="230">
        <v>0.002</v>
      </c>
      <c r="I211" s="231"/>
      <c r="J211" s="232">
        <f>ROUND(I211*H211,2)</f>
        <v>0</v>
      </c>
      <c r="K211" s="228" t="s">
        <v>470</v>
      </c>
      <c r="L211" s="43"/>
      <c r="M211" s="233" t="s">
        <v>1</v>
      </c>
      <c r="N211" s="234" t="s">
        <v>43</v>
      </c>
      <c r="O211" s="90"/>
      <c r="P211" s="235">
        <f>O211*H211</f>
        <v>0</v>
      </c>
      <c r="Q211" s="235">
        <v>0.001</v>
      </c>
      <c r="R211" s="235">
        <f>Q211*H211</f>
        <v>1.9999999999999999E-06</v>
      </c>
      <c r="S211" s="235">
        <v>0</v>
      </c>
      <c r="T211" s="236">
        <f>S211*H211</f>
        <v>0</v>
      </c>
      <c r="U211" s="37"/>
      <c r="V211" s="37"/>
      <c r="W211" s="37"/>
      <c r="X211" s="37"/>
      <c r="Y211" s="37"/>
      <c r="Z211" s="37"/>
      <c r="AA211" s="37"/>
      <c r="AB211" s="37"/>
      <c r="AC211" s="37"/>
      <c r="AD211" s="37"/>
      <c r="AE211" s="37"/>
      <c r="AR211" s="237" t="s">
        <v>138</v>
      </c>
      <c r="AT211" s="237" t="s">
        <v>133</v>
      </c>
      <c r="AU211" s="237" t="s">
        <v>87</v>
      </c>
      <c r="AY211" s="16" t="s">
        <v>131</v>
      </c>
      <c r="BE211" s="238">
        <f>IF(N211="základní",J211,0)</f>
        <v>0</v>
      </c>
      <c r="BF211" s="238">
        <f>IF(N211="snížená",J211,0)</f>
        <v>0</v>
      </c>
      <c r="BG211" s="238">
        <f>IF(N211="zákl. přenesená",J211,0)</f>
        <v>0</v>
      </c>
      <c r="BH211" s="238">
        <f>IF(N211="sníž. přenesená",J211,0)</f>
        <v>0</v>
      </c>
      <c r="BI211" s="238">
        <f>IF(N211="nulová",J211,0)</f>
        <v>0</v>
      </c>
      <c r="BJ211" s="16" t="s">
        <v>85</v>
      </c>
      <c r="BK211" s="238">
        <f>ROUND(I211*H211,2)</f>
        <v>0</v>
      </c>
      <c r="BL211" s="16" t="s">
        <v>138</v>
      </c>
      <c r="BM211" s="237" t="s">
        <v>541</v>
      </c>
    </row>
    <row r="212" s="13" customFormat="1">
      <c r="A212" s="13"/>
      <c r="B212" s="244"/>
      <c r="C212" s="245"/>
      <c r="D212" s="239" t="s">
        <v>142</v>
      </c>
      <c r="E212" s="246" t="s">
        <v>1</v>
      </c>
      <c r="F212" s="247" t="s">
        <v>542</v>
      </c>
      <c r="G212" s="245"/>
      <c r="H212" s="248">
        <v>0.002</v>
      </c>
      <c r="I212" s="249"/>
      <c r="J212" s="245"/>
      <c r="K212" s="245"/>
      <c r="L212" s="250"/>
      <c r="M212" s="251"/>
      <c r="N212" s="252"/>
      <c r="O212" s="252"/>
      <c r="P212" s="252"/>
      <c r="Q212" s="252"/>
      <c r="R212" s="252"/>
      <c r="S212" s="252"/>
      <c r="T212" s="253"/>
      <c r="U212" s="13"/>
      <c r="V212" s="13"/>
      <c r="W212" s="13"/>
      <c r="X212" s="13"/>
      <c r="Y212" s="13"/>
      <c r="Z212" s="13"/>
      <c r="AA212" s="13"/>
      <c r="AB212" s="13"/>
      <c r="AC212" s="13"/>
      <c r="AD212" s="13"/>
      <c r="AE212" s="13"/>
      <c r="AT212" s="254" t="s">
        <v>142</v>
      </c>
      <c r="AU212" s="254" t="s">
        <v>87</v>
      </c>
      <c r="AV212" s="13" t="s">
        <v>87</v>
      </c>
      <c r="AW212" s="13" t="s">
        <v>32</v>
      </c>
      <c r="AX212" s="13" t="s">
        <v>85</v>
      </c>
      <c r="AY212" s="254" t="s">
        <v>131</v>
      </c>
    </row>
    <row r="213" s="2" customFormat="1" ht="24.15" customHeight="1">
      <c r="A213" s="37"/>
      <c r="B213" s="38"/>
      <c r="C213" s="267" t="s">
        <v>353</v>
      </c>
      <c r="D213" s="267" t="s">
        <v>373</v>
      </c>
      <c r="E213" s="268" t="s">
        <v>543</v>
      </c>
      <c r="F213" s="269" t="s">
        <v>544</v>
      </c>
      <c r="G213" s="270" t="s">
        <v>458</v>
      </c>
      <c r="H213" s="271">
        <v>2.25</v>
      </c>
      <c r="I213" s="272"/>
      <c r="J213" s="273">
        <f>ROUND(I213*H213,2)</f>
        <v>0</v>
      </c>
      <c r="K213" s="269" t="s">
        <v>1</v>
      </c>
      <c r="L213" s="274"/>
      <c r="M213" s="275" t="s">
        <v>1</v>
      </c>
      <c r="N213" s="276" t="s">
        <v>43</v>
      </c>
      <c r="O213" s="90"/>
      <c r="P213" s="235">
        <f>O213*H213</f>
        <v>0</v>
      </c>
      <c r="Q213" s="235">
        <v>0.001</v>
      </c>
      <c r="R213" s="235">
        <f>Q213*H213</f>
        <v>0.0022500000000000003</v>
      </c>
      <c r="S213" s="235">
        <v>0</v>
      </c>
      <c r="T213" s="236">
        <f>S213*H213</f>
        <v>0</v>
      </c>
      <c r="U213" s="37"/>
      <c r="V213" s="37"/>
      <c r="W213" s="37"/>
      <c r="X213" s="37"/>
      <c r="Y213" s="37"/>
      <c r="Z213" s="37"/>
      <c r="AA213" s="37"/>
      <c r="AB213" s="37"/>
      <c r="AC213" s="37"/>
      <c r="AD213" s="37"/>
      <c r="AE213" s="37"/>
      <c r="AR213" s="237" t="s">
        <v>173</v>
      </c>
      <c r="AT213" s="237" t="s">
        <v>373</v>
      </c>
      <c r="AU213" s="237" t="s">
        <v>87</v>
      </c>
      <c r="AY213" s="16" t="s">
        <v>131</v>
      </c>
      <c r="BE213" s="238">
        <f>IF(N213="základní",J213,0)</f>
        <v>0</v>
      </c>
      <c r="BF213" s="238">
        <f>IF(N213="snížená",J213,0)</f>
        <v>0</v>
      </c>
      <c r="BG213" s="238">
        <f>IF(N213="zákl. přenesená",J213,0)</f>
        <v>0</v>
      </c>
      <c r="BH213" s="238">
        <f>IF(N213="sníž. přenesená",J213,0)</f>
        <v>0</v>
      </c>
      <c r="BI213" s="238">
        <f>IF(N213="nulová",J213,0)</f>
        <v>0</v>
      </c>
      <c r="BJ213" s="16" t="s">
        <v>85</v>
      </c>
      <c r="BK213" s="238">
        <f>ROUND(I213*H213,2)</f>
        <v>0</v>
      </c>
      <c r="BL213" s="16" t="s">
        <v>138</v>
      </c>
      <c r="BM213" s="237" t="s">
        <v>545</v>
      </c>
    </row>
    <row r="214" s="13" customFormat="1">
      <c r="A214" s="13"/>
      <c r="B214" s="244"/>
      <c r="C214" s="245"/>
      <c r="D214" s="239" t="s">
        <v>142</v>
      </c>
      <c r="E214" s="246" t="s">
        <v>1</v>
      </c>
      <c r="F214" s="247" t="s">
        <v>546</v>
      </c>
      <c r="G214" s="245"/>
      <c r="H214" s="248">
        <v>2.25</v>
      </c>
      <c r="I214" s="249"/>
      <c r="J214" s="245"/>
      <c r="K214" s="245"/>
      <c r="L214" s="250"/>
      <c r="M214" s="251"/>
      <c r="N214" s="252"/>
      <c r="O214" s="252"/>
      <c r="P214" s="252"/>
      <c r="Q214" s="252"/>
      <c r="R214" s="252"/>
      <c r="S214" s="252"/>
      <c r="T214" s="253"/>
      <c r="U214" s="13"/>
      <c r="V214" s="13"/>
      <c r="W214" s="13"/>
      <c r="X214" s="13"/>
      <c r="Y214" s="13"/>
      <c r="Z214" s="13"/>
      <c r="AA214" s="13"/>
      <c r="AB214" s="13"/>
      <c r="AC214" s="13"/>
      <c r="AD214" s="13"/>
      <c r="AE214" s="13"/>
      <c r="AT214" s="254" t="s">
        <v>142</v>
      </c>
      <c r="AU214" s="254" t="s">
        <v>87</v>
      </c>
      <c r="AV214" s="13" t="s">
        <v>87</v>
      </c>
      <c r="AW214" s="13" t="s">
        <v>32</v>
      </c>
      <c r="AX214" s="13" t="s">
        <v>85</v>
      </c>
      <c r="AY214" s="254" t="s">
        <v>131</v>
      </c>
    </row>
    <row r="215" s="2" customFormat="1" ht="33" customHeight="1">
      <c r="A215" s="37"/>
      <c r="B215" s="38"/>
      <c r="C215" s="226" t="s">
        <v>547</v>
      </c>
      <c r="D215" s="226" t="s">
        <v>133</v>
      </c>
      <c r="E215" s="227" t="s">
        <v>548</v>
      </c>
      <c r="F215" s="228" t="s">
        <v>549</v>
      </c>
      <c r="G215" s="229" t="s">
        <v>136</v>
      </c>
      <c r="H215" s="230">
        <v>24.300000000000001</v>
      </c>
      <c r="I215" s="231"/>
      <c r="J215" s="232">
        <f>ROUND(I215*H215,2)</f>
        <v>0</v>
      </c>
      <c r="K215" s="228" t="s">
        <v>470</v>
      </c>
      <c r="L215" s="43"/>
      <c r="M215" s="233" t="s">
        <v>1</v>
      </c>
      <c r="N215" s="234" t="s">
        <v>43</v>
      </c>
      <c r="O215" s="90"/>
      <c r="P215" s="235">
        <f>O215*H215</f>
        <v>0</v>
      </c>
      <c r="Q215" s="235">
        <v>3.0000000000000001E-05</v>
      </c>
      <c r="R215" s="235">
        <f>Q215*H215</f>
        <v>0.00072900000000000005</v>
      </c>
      <c r="S215" s="235">
        <v>0</v>
      </c>
      <c r="T215" s="236">
        <f>S215*H215</f>
        <v>0</v>
      </c>
      <c r="U215" s="37"/>
      <c r="V215" s="37"/>
      <c r="W215" s="37"/>
      <c r="X215" s="37"/>
      <c r="Y215" s="37"/>
      <c r="Z215" s="37"/>
      <c r="AA215" s="37"/>
      <c r="AB215" s="37"/>
      <c r="AC215" s="37"/>
      <c r="AD215" s="37"/>
      <c r="AE215" s="37"/>
      <c r="AR215" s="237" t="s">
        <v>138</v>
      </c>
      <c r="AT215" s="237" t="s">
        <v>133</v>
      </c>
      <c r="AU215" s="237" t="s">
        <v>87</v>
      </c>
      <c r="AY215" s="16" t="s">
        <v>131</v>
      </c>
      <c r="BE215" s="238">
        <f>IF(N215="základní",J215,0)</f>
        <v>0</v>
      </c>
      <c r="BF215" s="238">
        <f>IF(N215="snížená",J215,0)</f>
        <v>0</v>
      </c>
      <c r="BG215" s="238">
        <f>IF(N215="zákl. přenesená",J215,0)</f>
        <v>0</v>
      </c>
      <c r="BH215" s="238">
        <f>IF(N215="sníž. přenesená",J215,0)</f>
        <v>0</v>
      </c>
      <c r="BI215" s="238">
        <f>IF(N215="nulová",J215,0)</f>
        <v>0</v>
      </c>
      <c r="BJ215" s="16" t="s">
        <v>85</v>
      </c>
      <c r="BK215" s="238">
        <f>ROUND(I215*H215,2)</f>
        <v>0</v>
      </c>
      <c r="BL215" s="16" t="s">
        <v>138</v>
      </c>
      <c r="BM215" s="237" t="s">
        <v>550</v>
      </c>
    </row>
    <row r="216" s="13" customFormat="1">
      <c r="A216" s="13"/>
      <c r="B216" s="244"/>
      <c r="C216" s="245"/>
      <c r="D216" s="239" t="s">
        <v>142</v>
      </c>
      <c r="E216" s="246" t="s">
        <v>1</v>
      </c>
      <c r="F216" s="247" t="s">
        <v>551</v>
      </c>
      <c r="G216" s="245"/>
      <c r="H216" s="248">
        <v>24.300000000000001</v>
      </c>
      <c r="I216" s="249"/>
      <c r="J216" s="245"/>
      <c r="K216" s="245"/>
      <c r="L216" s="250"/>
      <c r="M216" s="251"/>
      <c r="N216" s="252"/>
      <c r="O216" s="252"/>
      <c r="P216" s="252"/>
      <c r="Q216" s="252"/>
      <c r="R216" s="252"/>
      <c r="S216" s="252"/>
      <c r="T216" s="253"/>
      <c r="U216" s="13"/>
      <c r="V216" s="13"/>
      <c r="W216" s="13"/>
      <c r="X216" s="13"/>
      <c r="Y216" s="13"/>
      <c r="Z216" s="13"/>
      <c r="AA216" s="13"/>
      <c r="AB216" s="13"/>
      <c r="AC216" s="13"/>
      <c r="AD216" s="13"/>
      <c r="AE216" s="13"/>
      <c r="AT216" s="254" t="s">
        <v>142</v>
      </c>
      <c r="AU216" s="254" t="s">
        <v>87</v>
      </c>
      <c r="AV216" s="13" t="s">
        <v>87</v>
      </c>
      <c r="AW216" s="13" t="s">
        <v>32</v>
      </c>
      <c r="AX216" s="13" t="s">
        <v>85</v>
      </c>
      <c r="AY216" s="254" t="s">
        <v>131</v>
      </c>
    </row>
    <row r="217" s="2" customFormat="1" ht="24.15" customHeight="1">
      <c r="A217" s="37"/>
      <c r="B217" s="38"/>
      <c r="C217" s="267" t="s">
        <v>552</v>
      </c>
      <c r="D217" s="267" t="s">
        <v>373</v>
      </c>
      <c r="E217" s="268" t="s">
        <v>553</v>
      </c>
      <c r="F217" s="269" t="s">
        <v>554</v>
      </c>
      <c r="G217" s="270" t="s">
        <v>524</v>
      </c>
      <c r="H217" s="271">
        <v>13.5</v>
      </c>
      <c r="I217" s="272"/>
      <c r="J217" s="273">
        <f>ROUND(I217*H217,2)</f>
        <v>0</v>
      </c>
      <c r="K217" s="269" t="s">
        <v>1</v>
      </c>
      <c r="L217" s="274"/>
      <c r="M217" s="275" t="s">
        <v>1</v>
      </c>
      <c r="N217" s="276" t="s">
        <v>43</v>
      </c>
      <c r="O217" s="90"/>
      <c r="P217" s="235">
        <f>O217*H217</f>
        <v>0</v>
      </c>
      <c r="Q217" s="235">
        <v>0.00059999999999999995</v>
      </c>
      <c r="R217" s="235">
        <f>Q217*H217</f>
        <v>0.0080999999999999996</v>
      </c>
      <c r="S217" s="235">
        <v>0</v>
      </c>
      <c r="T217" s="236">
        <f>S217*H217</f>
        <v>0</v>
      </c>
      <c r="U217" s="37"/>
      <c r="V217" s="37"/>
      <c r="W217" s="37"/>
      <c r="X217" s="37"/>
      <c r="Y217" s="37"/>
      <c r="Z217" s="37"/>
      <c r="AA217" s="37"/>
      <c r="AB217" s="37"/>
      <c r="AC217" s="37"/>
      <c r="AD217" s="37"/>
      <c r="AE217" s="37"/>
      <c r="AR217" s="237" t="s">
        <v>173</v>
      </c>
      <c r="AT217" s="237" t="s">
        <v>373</v>
      </c>
      <c r="AU217" s="237" t="s">
        <v>87</v>
      </c>
      <c r="AY217" s="16" t="s">
        <v>131</v>
      </c>
      <c r="BE217" s="238">
        <f>IF(N217="základní",J217,0)</f>
        <v>0</v>
      </c>
      <c r="BF217" s="238">
        <f>IF(N217="snížená",J217,0)</f>
        <v>0</v>
      </c>
      <c r="BG217" s="238">
        <f>IF(N217="zákl. přenesená",J217,0)</f>
        <v>0</v>
      </c>
      <c r="BH217" s="238">
        <f>IF(N217="sníž. přenesená",J217,0)</f>
        <v>0</v>
      </c>
      <c r="BI217" s="238">
        <f>IF(N217="nulová",J217,0)</f>
        <v>0</v>
      </c>
      <c r="BJ217" s="16" t="s">
        <v>85</v>
      </c>
      <c r="BK217" s="238">
        <f>ROUND(I217*H217,2)</f>
        <v>0</v>
      </c>
      <c r="BL217" s="16" t="s">
        <v>138</v>
      </c>
      <c r="BM217" s="237" t="s">
        <v>555</v>
      </c>
    </row>
    <row r="218" s="13" customFormat="1">
      <c r="A218" s="13"/>
      <c r="B218" s="244"/>
      <c r="C218" s="245"/>
      <c r="D218" s="239" t="s">
        <v>142</v>
      </c>
      <c r="E218" s="246" t="s">
        <v>1</v>
      </c>
      <c r="F218" s="247" t="s">
        <v>556</v>
      </c>
      <c r="G218" s="245"/>
      <c r="H218" s="248">
        <v>13.5</v>
      </c>
      <c r="I218" s="249"/>
      <c r="J218" s="245"/>
      <c r="K218" s="245"/>
      <c r="L218" s="250"/>
      <c r="M218" s="251"/>
      <c r="N218" s="252"/>
      <c r="O218" s="252"/>
      <c r="P218" s="252"/>
      <c r="Q218" s="252"/>
      <c r="R218" s="252"/>
      <c r="S218" s="252"/>
      <c r="T218" s="253"/>
      <c r="U218" s="13"/>
      <c r="V218" s="13"/>
      <c r="W218" s="13"/>
      <c r="X218" s="13"/>
      <c r="Y218" s="13"/>
      <c r="Z218" s="13"/>
      <c r="AA218" s="13"/>
      <c r="AB218" s="13"/>
      <c r="AC218" s="13"/>
      <c r="AD218" s="13"/>
      <c r="AE218" s="13"/>
      <c r="AT218" s="254" t="s">
        <v>142</v>
      </c>
      <c r="AU218" s="254" t="s">
        <v>87</v>
      </c>
      <c r="AV218" s="13" t="s">
        <v>87</v>
      </c>
      <c r="AW218" s="13" t="s">
        <v>32</v>
      </c>
      <c r="AX218" s="13" t="s">
        <v>85</v>
      </c>
      <c r="AY218" s="254" t="s">
        <v>131</v>
      </c>
    </row>
    <row r="219" s="2" customFormat="1" ht="24.15" customHeight="1">
      <c r="A219" s="37"/>
      <c r="B219" s="38"/>
      <c r="C219" s="226" t="s">
        <v>557</v>
      </c>
      <c r="D219" s="226" t="s">
        <v>133</v>
      </c>
      <c r="E219" s="227" t="s">
        <v>558</v>
      </c>
      <c r="F219" s="228" t="s">
        <v>559</v>
      </c>
      <c r="G219" s="229" t="s">
        <v>136</v>
      </c>
      <c r="H219" s="230">
        <v>34.399999999999999</v>
      </c>
      <c r="I219" s="231"/>
      <c r="J219" s="232">
        <f>ROUND(I219*H219,2)</f>
        <v>0</v>
      </c>
      <c r="K219" s="228" t="s">
        <v>470</v>
      </c>
      <c r="L219" s="43"/>
      <c r="M219" s="233" t="s">
        <v>1</v>
      </c>
      <c r="N219" s="234" t="s">
        <v>43</v>
      </c>
      <c r="O219" s="90"/>
      <c r="P219" s="235">
        <f>O219*H219</f>
        <v>0</v>
      </c>
      <c r="Q219" s="235">
        <v>0</v>
      </c>
      <c r="R219" s="235">
        <f>Q219*H219</f>
        <v>0</v>
      </c>
      <c r="S219" s="235">
        <v>0</v>
      </c>
      <c r="T219" s="236">
        <f>S219*H219</f>
        <v>0</v>
      </c>
      <c r="U219" s="37"/>
      <c r="V219" s="37"/>
      <c r="W219" s="37"/>
      <c r="X219" s="37"/>
      <c r="Y219" s="37"/>
      <c r="Z219" s="37"/>
      <c r="AA219" s="37"/>
      <c r="AB219" s="37"/>
      <c r="AC219" s="37"/>
      <c r="AD219" s="37"/>
      <c r="AE219" s="37"/>
      <c r="AR219" s="237" t="s">
        <v>138</v>
      </c>
      <c r="AT219" s="237" t="s">
        <v>133</v>
      </c>
      <c r="AU219" s="237" t="s">
        <v>87</v>
      </c>
      <c r="AY219" s="16" t="s">
        <v>131</v>
      </c>
      <c r="BE219" s="238">
        <f>IF(N219="základní",J219,0)</f>
        <v>0</v>
      </c>
      <c r="BF219" s="238">
        <f>IF(N219="snížená",J219,0)</f>
        <v>0</v>
      </c>
      <c r="BG219" s="238">
        <f>IF(N219="zákl. přenesená",J219,0)</f>
        <v>0</v>
      </c>
      <c r="BH219" s="238">
        <f>IF(N219="sníž. přenesená",J219,0)</f>
        <v>0</v>
      </c>
      <c r="BI219" s="238">
        <f>IF(N219="nulová",J219,0)</f>
        <v>0</v>
      </c>
      <c r="BJ219" s="16" t="s">
        <v>85</v>
      </c>
      <c r="BK219" s="238">
        <f>ROUND(I219*H219,2)</f>
        <v>0</v>
      </c>
      <c r="BL219" s="16" t="s">
        <v>138</v>
      </c>
      <c r="BM219" s="237" t="s">
        <v>560</v>
      </c>
    </row>
    <row r="220" s="2" customFormat="1">
      <c r="A220" s="37"/>
      <c r="B220" s="38"/>
      <c r="C220" s="39"/>
      <c r="D220" s="239" t="s">
        <v>140</v>
      </c>
      <c r="E220" s="39"/>
      <c r="F220" s="240" t="s">
        <v>561</v>
      </c>
      <c r="G220" s="39"/>
      <c r="H220" s="39"/>
      <c r="I220" s="241"/>
      <c r="J220" s="39"/>
      <c r="K220" s="39"/>
      <c r="L220" s="43"/>
      <c r="M220" s="242"/>
      <c r="N220" s="243"/>
      <c r="O220" s="90"/>
      <c r="P220" s="90"/>
      <c r="Q220" s="90"/>
      <c r="R220" s="90"/>
      <c r="S220" s="90"/>
      <c r="T220" s="91"/>
      <c r="U220" s="37"/>
      <c r="V220" s="37"/>
      <c r="W220" s="37"/>
      <c r="X220" s="37"/>
      <c r="Y220" s="37"/>
      <c r="Z220" s="37"/>
      <c r="AA220" s="37"/>
      <c r="AB220" s="37"/>
      <c r="AC220" s="37"/>
      <c r="AD220" s="37"/>
      <c r="AE220" s="37"/>
      <c r="AT220" s="16" t="s">
        <v>140</v>
      </c>
      <c r="AU220" s="16" t="s">
        <v>87</v>
      </c>
    </row>
    <row r="221" s="13" customFormat="1">
      <c r="A221" s="13"/>
      <c r="B221" s="244"/>
      <c r="C221" s="245"/>
      <c r="D221" s="239" t="s">
        <v>142</v>
      </c>
      <c r="E221" s="246" t="s">
        <v>1</v>
      </c>
      <c r="F221" s="247" t="s">
        <v>562</v>
      </c>
      <c r="G221" s="245"/>
      <c r="H221" s="248">
        <v>34.399999999999999</v>
      </c>
      <c r="I221" s="249"/>
      <c r="J221" s="245"/>
      <c r="K221" s="245"/>
      <c r="L221" s="250"/>
      <c r="M221" s="251"/>
      <c r="N221" s="252"/>
      <c r="O221" s="252"/>
      <c r="P221" s="252"/>
      <c r="Q221" s="252"/>
      <c r="R221" s="252"/>
      <c r="S221" s="252"/>
      <c r="T221" s="253"/>
      <c r="U221" s="13"/>
      <c r="V221" s="13"/>
      <c r="W221" s="13"/>
      <c r="X221" s="13"/>
      <c r="Y221" s="13"/>
      <c r="Z221" s="13"/>
      <c r="AA221" s="13"/>
      <c r="AB221" s="13"/>
      <c r="AC221" s="13"/>
      <c r="AD221" s="13"/>
      <c r="AE221" s="13"/>
      <c r="AT221" s="254" t="s">
        <v>142</v>
      </c>
      <c r="AU221" s="254" t="s">
        <v>87</v>
      </c>
      <c r="AV221" s="13" t="s">
        <v>87</v>
      </c>
      <c r="AW221" s="13" t="s">
        <v>32</v>
      </c>
      <c r="AX221" s="13" t="s">
        <v>85</v>
      </c>
      <c r="AY221" s="254" t="s">
        <v>131</v>
      </c>
    </row>
    <row r="222" s="2" customFormat="1" ht="16.5" customHeight="1">
      <c r="A222" s="37"/>
      <c r="B222" s="38"/>
      <c r="C222" s="267" t="s">
        <v>563</v>
      </c>
      <c r="D222" s="267" t="s">
        <v>373</v>
      </c>
      <c r="E222" s="268" t="s">
        <v>564</v>
      </c>
      <c r="F222" s="269" t="s">
        <v>565</v>
      </c>
      <c r="G222" s="270" t="s">
        <v>388</v>
      </c>
      <c r="H222" s="271">
        <v>2.7519999999999998</v>
      </c>
      <c r="I222" s="272"/>
      <c r="J222" s="273">
        <f>ROUND(I222*H222,2)</f>
        <v>0</v>
      </c>
      <c r="K222" s="269" t="s">
        <v>1</v>
      </c>
      <c r="L222" s="274"/>
      <c r="M222" s="275" t="s">
        <v>1</v>
      </c>
      <c r="N222" s="276" t="s">
        <v>43</v>
      </c>
      <c r="O222" s="90"/>
      <c r="P222" s="235">
        <f>O222*H222</f>
        <v>0</v>
      </c>
      <c r="Q222" s="235">
        <v>0.33000000000000002</v>
      </c>
      <c r="R222" s="235">
        <f>Q222*H222</f>
        <v>0.90815999999999997</v>
      </c>
      <c r="S222" s="235">
        <v>0</v>
      </c>
      <c r="T222" s="236">
        <f>S222*H222</f>
        <v>0</v>
      </c>
      <c r="U222" s="37"/>
      <c r="V222" s="37"/>
      <c r="W222" s="37"/>
      <c r="X222" s="37"/>
      <c r="Y222" s="37"/>
      <c r="Z222" s="37"/>
      <c r="AA222" s="37"/>
      <c r="AB222" s="37"/>
      <c r="AC222" s="37"/>
      <c r="AD222" s="37"/>
      <c r="AE222" s="37"/>
      <c r="AR222" s="237" t="s">
        <v>173</v>
      </c>
      <c r="AT222" s="237" t="s">
        <v>373</v>
      </c>
      <c r="AU222" s="237" t="s">
        <v>87</v>
      </c>
      <c r="AY222" s="16" t="s">
        <v>131</v>
      </c>
      <c r="BE222" s="238">
        <f>IF(N222="základní",J222,0)</f>
        <v>0</v>
      </c>
      <c r="BF222" s="238">
        <f>IF(N222="snížená",J222,0)</f>
        <v>0</v>
      </c>
      <c r="BG222" s="238">
        <f>IF(N222="zákl. přenesená",J222,0)</f>
        <v>0</v>
      </c>
      <c r="BH222" s="238">
        <f>IF(N222="sníž. přenesená",J222,0)</f>
        <v>0</v>
      </c>
      <c r="BI222" s="238">
        <f>IF(N222="nulová",J222,0)</f>
        <v>0</v>
      </c>
      <c r="BJ222" s="16" t="s">
        <v>85</v>
      </c>
      <c r="BK222" s="238">
        <f>ROUND(I222*H222,2)</f>
        <v>0</v>
      </c>
      <c r="BL222" s="16" t="s">
        <v>138</v>
      </c>
      <c r="BM222" s="237" t="s">
        <v>566</v>
      </c>
    </row>
    <row r="223" s="13" customFormat="1">
      <c r="A223" s="13"/>
      <c r="B223" s="244"/>
      <c r="C223" s="245"/>
      <c r="D223" s="239" t="s">
        <v>142</v>
      </c>
      <c r="E223" s="246" t="s">
        <v>1</v>
      </c>
      <c r="F223" s="247" t="s">
        <v>567</v>
      </c>
      <c r="G223" s="245"/>
      <c r="H223" s="248">
        <v>2.7519999999999998</v>
      </c>
      <c r="I223" s="249"/>
      <c r="J223" s="245"/>
      <c r="K223" s="245"/>
      <c r="L223" s="250"/>
      <c r="M223" s="251"/>
      <c r="N223" s="252"/>
      <c r="O223" s="252"/>
      <c r="P223" s="252"/>
      <c r="Q223" s="252"/>
      <c r="R223" s="252"/>
      <c r="S223" s="252"/>
      <c r="T223" s="253"/>
      <c r="U223" s="13"/>
      <c r="V223" s="13"/>
      <c r="W223" s="13"/>
      <c r="X223" s="13"/>
      <c r="Y223" s="13"/>
      <c r="Z223" s="13"/>
      <c r="AA223" s="13"/>
      <c r="AB223" s="13"/>
      <c r="AC223" s="13"/>
      <c r="AD223" s="13"/>
      <c r="AE223" s="13"/>
      <c r="AT223" s="254" t="s">
        <v>142</v>
      </c>
      <c r="AU223" s="254" t="s">
        <v>87</v>
      </c>
      <c r="AV223" s="13" t="s">
        <v>87</v>
      </c>
      <c r="AW223" s="13" t="s">
        <v>32</v>
      </c>
      <c r="AX223" s="13" t="s">
        <v>85</v>
      </c>
      <c r="AY223" s="254" t="s">
        <v>131</v>
      </c>
    </row>
    <row r="224" s="2" customFormat="1" ht="21.75" customHeight="1">
      <c r="A224" s="37"/>
      <c r="B224" s="38"/>
      <c r="C224" s="226" t="s">
        <v>568</v>
      </c>
      <c r="D224" s="226" t="s">
        <v>133</v>
      </c>
      <c r="E224" s="227" t="s">
        <v>569</v>
      </c>
      <c r="F224" s="228" t="s">
        <v>570</v>
      </c>
      <c r="G224" s="229" t="s">
        <v>388</v>
      </c>
      <c r="H224" s="230">
        <v>10.800000000000001</v>
      </c>
      <c r="I224" s="231"/>
      <c r="J224" s="232">
        <f>ROUND(I224*H224,2)</f>
        <v>0</v>
      </c>
      <c r="K224" s="228" t="s">
        <v>470</v>
      </c>
      <c r="L224" s="43"/>
      <c r="M224" s="233" t="s">
        <v>1</v>
      </c>
      <c r="N224" s="234" t="s">
        <v>43</v>
      </c>
      <c r="O224" s="90"/>
      <c r="P224" s="235">
        <f>O224*H224</f>
        <v>0</v>
      </c>
      <c r="Q224" s="235">
        <v>0</v>
      </c>
      <c r="R224" s="235">
        <f>Q224*H224</f>
        <v>0</v>
      </c>
      <c r="S224" s="235">
        <v>0</v>
      </c>
      <c r="T224" s="236">
        <f>S224*H224</f>
        <v>0</v>
      </c>
      <c r="U224" s="37"/>
      <c r="V224" s="37"/>
      <c r="W224" s="37"/>
      <c r="X224" s="37"/>
      <c r="Y224" s="37"/>
      <c r="Z224" s="37"/>
      <c r="AA224" s="37"/>
      <c r="AB224" s="37"/>
      <c r="AC224" s="37"/>
      <c r="AD224" s="37"/>
      <c r="AE224" s="37"/>
      <c r="AR224" s="237" t="s">
        <v>138</v>
      </c>
      <c r="AT224" s="237" t="s">
        <v>133</v>
      </c>
      <c r="AU224" s="237" t="s">
        <v>87</v>
      </c>
      <c r="AY224" s="16" t="s">
        <v>131</v>
      </c>
      <c r="BE224" s="238">
        <f>IF(N224="základní",J224,0)</f>
        <v>0</v>
      </c>
      <c r="BF224" s="238">
        <f>IF(N224="snížená",J224,0)</f>
        <v>0</v>
      </c>
      <c r="BG224" s="238">
        <f>IF(N224="zákl. přenesená",J224,0)</f>
        <v>0</v>
      </c>
      <c r="BH224" s="238">
        <f>IF(N224="sníž. přenesená",J224,0)</f>
        <v>0</v>
      </c>
      <c r="BI224" s="238">
        <f>IF(N224="nulová",J224,0)</f>
        <v>0</v>
      </c>
      <c r="BJ224" s="16" t="s">
        <v>85</v>
      </c>
      <c r="BK224" s="238">
        <f>ROUND(I224*H224,2)</f>
        <v>0</v>
      </c>
      <c r="BL224" s="16" t="s">
        <v>138</v>
      </c>
      <c r="BM224" s="237" t="s">
        <v>571</v>
      </c>
    </row>
    <row r="225" s="13" customFormat="1">
      <c r="A225" s="13"/>
      <c r="B225" s="244"/>
      <c r="C225" s="245"/>
      <c r="D225" s="239" t="s">
        <v>142</v>
      </c>
      <c r="E225" s="246" t="s">
        <v>1</v>
      </c>
      <c r="F225" s="247" t="s">
        <v>572</v>
      </c>
      <c r="G225" s="245"/>
      <c r="H225" s="248">
        <v>10.800000000000001</v>
      </c>
      <c r="I225" s="249"/>
      <c r="J225" s="245"/>
      <c r="K225" s="245"/>
      <c r="L225" s="250"/>
      <c r="M225" s="251"/>
      <c r="N225" s="252"/>
      <c r="O225" s="252"/>
      <c r="P225" s="252"/>
      <c r="Q225" s="252"/>
      <c r="R225" s="252"/>
      <c r="S225" s="252"/>
      <c r="T225" s="253"/>
      <c r="U225" s="13"/>
      <c r="V225" s="13"/>
      <c r="W225" s="13"/>
      <c r="X225" s="13"/>
      <c r="Y225" s="13"/>
      <c r="Z225" s="13"/>
      <c r="AA225" s="13"/>
      <c r="AB225" s="13"/>
      <c r="AC225" s="13"/>
      <c r="AD225" s="13"/>
      <c r="AE225" s="13"/>
      <c r="AT225" s="254" t="s">
        <v>142</v>
      </c>
      <c r="AU225" s="254" t="s">
        <v>87</v>
      </c>
      <c r="AV225" s="13" t="s">
        <v>87</v>
      </c>
      <c r="AW225" s="13" t="s">
        <v>32</v>
      </c>
      <c r="AX225" s="13" t="s">
        <v>85</v>
      </c>
      <c r="AY225" s="254" t="s">
        <v>131</v>
      </c>
    </row>
    <row r="226" s="2" customFormat="1" ht="21.75" customHeight="1">
      <c r="A226" s="37"/>
      <c r="B226" s="38"/>
      <c r="C226" s="226" t="s">
        <v>573</v>
      </c>
      <c r="D226" s="226" t="s">
        <v>133</v>
      </c>
      <c r="E226" s="227" t="s">
        <v>574</v>
      </c>
      <c r="F226" s="228" t="s">
        <v>575</v>
      </c>
      <c r="G226" s="229" t="s">
        <v>388</v>
      </c>
      <c r="H226" s="230">
        <v>6.4000000000000004</v>
      </c>
      <c r="I226" s="231"/>
      <c r="J226" s="232">
        <f>ROUND(I226*H226,2)</f>
        <v>0</v>
      </c>
      <c r="K226" s="228" t="s">
        <v>137</v>
      </c>
      <c r="L226" s="43"/>
      <c r="M226" s="233" t="s">
        <v>1</v>
      </c>
      <c r="N226" s="234" t="s">
        <v>43</v>
      </c>
      <c r="O226" s="90"/>
      <c r="P226" s="235">
        <f>O226*H226</f>
        <v>0</v>
      </c>
      <c r="Q226" s="235">
        <v>0</v>
      </c>
      <c r="R226" s="235">
        <f>Q226*H226</f>
        <v>0</v>
      </c>
      <c r="S226" s="235">
        <v>0</v>
      </c>
      <c r="T226" s="236">
        <f>S226*H226</f>
        <v>0</v>
      </c>
      <c r="U226" s="37"/>
      <c r="V226" s="37"/>
      <c r="W226" s="37"/>
      <c r="X226" s="37"/>
      <c r="Y226" s="37"/>
      <c r="Z226" s="37"/>
      <c r="AA226" s="37"/>
      <c r="AB226" s="37"/>
      <c r="AC226" s="37"/>
      <c r="AD226" s="37"/>
      <c r="AE226" s="37"/>
      <c r="AR226" s="237" t="s">
        <v>138</v>
      </c>
      <c r="AT226" s="237" t="s">
        <v>133</v>
      </c>
      <c r="AU226" s="237" t="s">
        <v>87</v>
      </c>
      <c r="AY226" s="16" t="s">
        <v>131</v>
      </c>
      <c r="BE226" s="238">
        <f>IF(N226="základní",J226,0)</f>
        <v>0</v>
      </c>
      <c r="BF226" s="238">
        <f>IF(N226="snížená",J226,0)</f>
        <v>0</v>
      </c>
      <c r="BG226" s="238">
        <f>IF(N226="zákl. přenesená",J226,0)</f>
        <v>0</v>
      </c>
      <c r="BH226" s="238">
        <f>IF(N226="sníž. přenesená",J226,0)</f>
        <v>0</v>
      </c>
      <c r="BI226" s="238">
        <f>IF(N226="nulová",J226,0)</f>
        <v>0</v>
      </c>
      <c r="BJ226" s="16" t="s">
        <v>85</v>
      </c>
      <c r="BK226" s="238">
        <f>ROUND(I226*H226,2)</f>
        <v>0</v>
      </c>
      <c r="BL226" s="16" t="s">
        <v>138</v>
      </c>
      <c r="BM226" s="237" t="s">
        <v>576</v>
      </c>
    </row>
    <row r="227" s="13" customFormat="1">
      <c r="A227" s="13"/>
      <c r="B227" s="244"/>
      <c r="C227" s="245"/>
      <c r="D227" s="239" t="s">
        <v>142</v>
      </c>
      <c r="E227" s="246" t="s">
        <v>1</v>
      </c>
      <c r="F227" s="247" t="s">
        <v>577</v>
      </c>
      <c r="G227" s="245"/>
      <c r="H227" s="248">
        <v>6.4000000000000004</v>
      </c>
      <c r="I227" s="249"/>
      <c r="J227" s="245"/>
      <c r="K227" s="245"/>
      <c r="L227" s="250"/>
      <c r="M227" s="251"/>
      <c r="N227" s="252"/>
      <c r="O227" s="252"/>
      <c r="P227" s="252"/>
      <c r="Q227" s="252"/>
      <c r="R227" s="252"/>
      <c r="S227" s="252"/>
      <c r="T227" s="253"/>
      <c r="U227" s="13"/>
      <c r="V227" s="13"/>
      <c r="W227" s="13"/>
      <c r="X227" s="13"/>
      <c r="Y227" s="13"/>
      <c r="Z227" s="13"/>
      <c r="AA227" s="13"/>
      <c r="AB227" s="13"/>
      <c r="AC227" s="13"/>
      <c r="AD227" s="13"/>
      <c r="AE227" s="13"/>
      <c r="AT227" s="254" t="s">
        <v>142</v>
      </c>
      <c r="AU227" s="254" t="s">
        <v>87</v>
      </c>
      <c r="AV227" s="13" t="s">
        <v>87</v>
      </c>
      <c r="AW227" s="13" t="s">
        <v>32</v>
      </c>
      <c r="AX227" s="13" t="s">
        <v>85</v>
      </c>
      <c r="AY227" s="254" t="s">
        <v>131</v>
      </c>
    </row>
    <row r="228" s="2" customFormat="1" ht="16.5" customHeight="1">
      <c r="A228" s="37"/>
      <c r="B228" s="38"/>
      <c r="C228" s="267" t="s">
        <v>578</v>
      </c>
      <c r="D228" s="267" t="s">
        <v>373</v>
      </c>
      <c r="E228" s="268" t="s">
        <v>579</v>
      </c>
      <c r="F228" s="269" t="s">
        <v>580</v>
      </c>
      <c r="G228" s="270" t="s">
        <v>388</v>
      </c>
      <c r="H228" s="271">
        <v>17.199999999999999</v>
      </c>
      <c r="I228" s="272"/>
      <c r="J228" s="273">
        <f>ROUND(I228*H228,2)</f>
        <v>0</v>
      </c>
      <c r="K228" s="269" t="s">
        <v>1</v>
      </c>
      <c r="L228" s="274"/>
      <c r="M228" s="275" t="s">
        <v>1</v>
      </c>
      <c r="N228" s="276" t="s">
        <v>43</v>
      </c>
      <c r="O228" s="90"/>
      <c r="P228" s="235">
        <f>O228*H228</f>
        <v>0</v>
      </c>
      <c r="Q228" s="235">
        <v>0</v>
      </c>
      <c r="R228" s="235">
        <f>Q228*H228</f>
        <v>0</v>
      </c>
      <c r="S228" s="235">
        <v>0</v>
      </c>
      <c r="T228" s="236">
        <f>S228*H228</f>
        <v>0</v>
      </c>
      <c r="U228" s="37"/>
      <c r="V228" s="37"/>
      <c r="W228" s="37"/>
      <c r="X228" s="37"/>
      <c r="Y228" s="37"/>
      <c r="Z228" s="37"/>
      <c r="AA228" s="37"/>
      <c r="AB228" s="37"/>
      <c r="AC228" s="37"/>
      <c r="AD228" s="37"/>
      <c r="AE228" s="37"/>
      <c r="AR228" s="237" t="s">
        <v>173</v>
      </c>
      <c r="AT228" s="237" t="s">
        <v>373</v>
      </c>
      <c r="AU228" s="237" t="s">
        <v>87</v>
      </c>
      <c r="AY228" s="16" t="s">
        <v>131</v>
      </c>
      <c r="BE228" s="238">
        <f>IF(N228="základní",J228,0)</f>
        <v>0</v>
      </c>
      <c r="BF228" s="238">
        <f>IF(N228="snížená",J228,0)</f>
        <v>0</v>
      </c>
      <c r="BG228" s="238">
        <f>IF(N228="zákl. přenesená",J228,0)</f>
        <v>0</v>
      </c>
      <c r="BH228" s="238">
        <f>IF(N228="sníž. přenesená",J228,0)</f>
        <v>0</v>
      </c>
      <c r="BI228" s="238">
        <f>IF(N228="nulová",J228,0)</f>
        <v>0</v>
      </c>
      <c r="BJ228" s="16" t="s">
        <v>85</v>
      </c>
      <c r="BK228" s="238">
        <f>ROUND(I228*H228,2)</f>
        <v>0</v>
      </c>
      <c r="BL228" s="16" t="s">
        <v>138</v>
      </c>
      <c r="BM228" s="237" t="s">
        <v>581</v>
      </c>
    </row>
    <row r="229" s="13" customFormat="1">
      <c r="A229" s="13"/>
      <c r="B229" s="244"/>
      <c r="C229" s="245"/>
      <c r="D229" s="239" t="s">
        <v>142</v>
      </c>
      <c r="E229" s="246" t="s">
        <v>1</v>
      </c>
      <c r="F229" s="247" t="s">
        <v>572</v>
      </c>
      <c r="G229" s="245"/>
      <c r="H229" s="248">
        <v>10.800000000000001</v>
      </c>
      <c r="I229" s="249"/>
      <c r="J229" s="245"/>
      <c r="K229" s="245"/>
      <c r="L229" s="250"/>
      <c r="M229" s="251"/>
      <c r="N229" s="252"/>
      <c r="O229" s="252"/>
      <c r="P229" s="252"/>
      <c r="Q229" s="252"/>
      <c r="R229" s="252"/>
      <c r="S229" s="252"/>
      <c r="T229" s="253"/>
      <c r="U229" s="13"/>
      <c r="V229" s="13"/>
      <c r="W229" s="13"/>
      <c r="X229" s="13"/>
      <c r="Y229" s="13"/>
      <c r="Z229" s="13"/>
      <c r="AA229" s="13"/>
      <c r="AB229" s="13"/>
      <c r="AC229" s="13"/>
      <c r="AD229" s="13"/>
      <c r="AE229" s="13"/>
      <c r="AT229" s="254" t="s">
        <v>142</v>
      </c>
      <c r="AU229" s="254" t="s">
        <v>87</v>
      </c>
      <c r="AV229" s="13" t="s">
        <v>87</v>
      </c>
      <c r="AW229" s="13" t="s">
        <v>32</v>
      </c>
      <c r="AX229" s="13" t="s">
        <v>78</v>
      </c>
      <c r="AY229" s="254" t="s">
        <v>131</v>
      </c>
    </row>
    <row r="230" s="13" customFormat="1">
      <c r="A230" s="13"/>
      <c r="B230" s="244"/>
      <c r="C230" s="245"/>
      <c r="D230" s="239" t="s">
        <v>142</v>
      </c>
      <c r="E230" s="246" t="s">
        <v>1</v>
      </c>
      <c r="F230" s="247" t="s">
        <v>577</v>
      </c>
      <c r="G230" s="245"/>
      <c r="H230" s="248">
        <v>6.4000000000000004</v>
      </c>
      <c r="I230" s="249"/>
      <c r="J230" s="245"/>
      <c r="K230" s="245"/>
      <c r="L230" s="250"/>
      <c r="M230" s="251"/>
      <c r="N230" s="252"/>
      <c r="O230" s="252"/>
      <c r="P230" s="252"/>
      <c r="Q230" s="252"/>
      <c r="R230" s="252"/>
      <c r="S230" s="252"/>
      <c r="T230" s="253"/>
      <c r="U230" s="13"/>
      <c r="V230" s="13"/>
      <c r="W230" s="13"/>
      <c r="X230" s="13"/>
      <c r="Y230" s="13"/>
      <c r="Z230" s="13"/>
      <c r="AA230" s="13"/>
      <c r="AB230" s="13"/>
      <c r="AC230" s="13"/>
      <c r="AD230" s="13"/>
      <c r="AE230" s="13"/>
      <c r="AT230" s="254" t="s">
        <v>142</v>
      </c>
      <c r="AU230" s="254" t="s">
        <v>87</v>
      </c>
      <c r="AV230" s="13" t="s">
        <v>87</v>
      </c>
      <c r="AW230" s="13" t="s">
        <v>32</v>
      </c>
      <c r="AX230" s="13" t="s">
        <v>78</v>
      </c>
      <c r="AY230" s="254" t="s">
        <v>131</v>
      </c>
    </row>
    <row r="231" s="14" customFormat="1">
      <c r="A231" s="14"/>
      <c r="B231" s="277"/>
      <c r="C231" s="278"/>
      <c r="D231" s="239" t="s">
        <v>142</v>
      </c>
      <c r="E231" s="279" t="s">
        <v>1</v>
      </c>
      <c r="F231" s="280" t="s">
        <v>394</v>
      </c>
      <c r="G231" s="278"/>
      <c r="H231" s="281">
        <v>17.200000000000003</v>
      </c>
      <c r="I231" s="282"/>
      <c r="J231" s="278"/>
      <c r="K231" s="278"/>
      <c r="L231" s="283"/>
      <c r="M231" s="284"/>
      <c r="N231" s="285"/>
      <c r="O231" s="285"/>
      <c r="P231" s="285"/>
      <c r="Q231" s="285"/>
      <c r="R231" s="285"/>
      <c r="S231" s="285"/>
      <c r="T231" s="286"/>
      <c r="U231" s="14"/>
      <c r="V231" s="14"/>
      <c r="W231" s="14"/>
      <c r="X231" s="14"/>
      <c r="Y231" s="14"/>
      <c r="Z231" s="14"/>
      <c r="AA231" s="14"/>
      <c r="AB231" s="14"/>
      <c r="AC231" s="14"/>
      <c r="AD231" s="14"/>
      <c r="AE231" s="14"/>
      <c r="AT231" s="287" t="s">
        <v>142</v>
      </c>
      <c r="AU231" s="287" t="s">
        <v>87</v>
      </c>
      <c r="AV231" s="14" t="s">
        <v>138</v>
      </c>
      <c r="AW231" s="14" t="s">
        <v>32</v>
      </c>
      <c r="AX231" s="14" t="s">
        <v>85</v>
      </c>
      <c r="AY231" s="287" t="s">
        <v>131</v>
      </c>
    </row>
    <row r="232" s="2" customFormat="1" ht="33" customHeight="1">
      <c r="A232" s="37"/>
      <c r="B232" s="38"/>
      <c r="C232" s="226" t="s">
        <v>582</v>
      </c>
      <c r="D232" s="226" t="s">
        <v>133</v>
      </c>
      <c r="E232" s="227" t="s">
        <v>583</v>
      </c>
      <c r="F232" s="228" t="s">
        <v>584</v>
      </c>
      <c r="G232" s="229" t="s">
        <v>136</v>
      </c>
      <c r="H232" s="230">
        <v>36</v>
      </c>
      <c r="I232" s="231"/>
      <c r="J232" s="232">
        <f>ROUND(I232*H232,2)</f>
        <v>0</v>
      </c>
      <c r="K232" s="228" t="s">
        <v>137</v>
      </c>
      <c r="L232" s="43"/>
      <c r="M232" s="233" t="s">
        <v>1</v>
      </c>
      <c r="N232" s="234" t="s">
        <v>43</v>
      </c>
      <c r="O232" s="90"/>
      <c r="P232" s="235">
        <f>O232*H232</f>
        <v>0</v>
      </c>
      <c r="Q232" s="235">
        <v>0</v>
      </c>
      <c r="R232" s="235">
        <f>Q232*H232</f>
        <v>0</v>
      </c>
      <c r="S232" s="235">
        <v>0</v>
      </c>
      <c r="T232" s="236">
        <f>S232*H232</f>
        <v>0</v>
      </c>
      <c r="U232" s="37"/>
      <c r="V232" s="37"/>
      <c r="W232" s="37"/>
      <c r="X232" s="37"/>
      <c r="Y232" s="37"/>
      <c r="Z232" s="37"/>
      <c r="AA232" s="37"/>
      <c r="AB232" s="37"/>
      <c r="AC232" s="37"/>
      <c r="AD232" s="37"/>
      <c r="AE232" s="37"/>
      <c r="AR232" s="237" t="s">
        <v>138</v>
      </c>
      <c r="AT232" s="237" t="s">
        <v>133</v>
      </c>
      <c r="AU232" s="237" t="s">
        <v>87</v>
      </c>
      <c r="AY232" s="16" t="s">
        <v>131</v>
      </c>
      <c r="BE232" s="238">
        <f>IF(N232="základní",J232,0)</f>
        <v>0</v>
      </c>
      <c r="BF232" s="238">
        <f>IF(N232="snížená",J232,0)</f>
        <v>0</v>
      </c>
      <c r="BG232" s="238">
        <f>IF(N232="zákl. přenesená",J232,0)</f>
        <v>0</v>
      </c>
      <c r="BH232" s="238">
        <f>IF(N232="sníž. přenesená",J232,0)</f>
        <v>0</v>
      </c>
      <c r="BI232" s="238">
        <f>IF(N232="nulová",J232,0)</f>
        <v>0</v>
      </c>
      <c r="BJ232" s="16" t="s">
        <v>85</v>
      </c>
      <c r="BK232" s="238">
        <f>ROUND(I232*H232,2)</f>
        <v>0</v>
      </c>
      <c r="BL232" s="16" t="s">
        <v>138</v>
      </c>
      <c r="BM232" s="237" t="s">
        <v>585</v>
      </c>
    </row>
    <row r="233" s="2" customFormat="1">
      <c r="A233" s="37"/>
      <c r="B233" s="38"/>
      <c r="C233" s="39"/>
      <c r="D233" s="239" t="s">
        <v>140</v>
      </c>
      <c r="E233" s="39"/>
      <c r="F233" s="240" t="s">
        <v>586</v>
      </c>
      <c r="G233" s="39"/>
      <c r="H233" s="39"/>
      <c r="I233" s="241"/>
      <c r="J233" s="39"/>
      <c r="K233" s="39"/>
      <c r="L233" s="43"/>
      <c r="M233" s="242"/>
      <c r="N233" s="243"/>
      <c r="O233" s="90"/>
      <c r="P233" s="90"/>
      <c r="Q233" s="90"/>
      <c r="R233" s="90"/>
      <c r="S233" s="90"/>
      <c r="T233" s="91"/>
      <c r="U233" s="37"/>
      <c r="V233" s="37"/>
      <c r="W233" s="37"/>
      <c r="X233" s="37"/>
      <c r="Y233" s="37"/>
      <c r="Z233" s="37"/>
      <c r="AA233" s="37"/>
      <c r="AB233" s="37"/>
      <c r="AC233" s="37"/>
      <c r="AD233" s="37"/>
      <c r="AE233" s="37"/>
      <c r="AT233" s="16" t="s">
        <v>140</v>
      </c>
      <c r="AU233" s="16" t="s">
        <v>87</v>
      </c>
    </row>
    <row r="234" s="2" customFormat="1" ht="16.5" customHeight="1">
      <c r="A234" s="37"/>
      <c r="B234" s="38"/>
      <c r="C234" s="267" t="s">
        <v>587</v>
      </c>
      <c r="D234" s="267" t="s">
        <v>373</v>
      </c>
      <c r="E234" s="268" t="s">
        <v>588</v>
      </c>
      <c r="F234" s="269" t="s">
        <v>589</v>
      </c>
      <c r="G234" s="270" t="s">
        <v>136</v>
      </c>
      <c r="H234" s="271">
        <v>36</v>
      </c>
      <c r="I234" s="272"/>
      <c r="J234" s="273">
        <f>ROUND(I234*H234,2)</f>
        <v>0</v>
      </c>
      <c r="K234" s="269" t="s">
        <v>1</v>
      </c>
      <c r="L234" s="274"/>
      <c r="M234" s="275" t="s">
        <v>1</v>
      </c>
      <c r="N234" s="276" t="s">
        <v>43</v>
      </c>
      <c r="O234" s="90"/>
      <c r="P234" s="235">
        <f>O234*H234</f>
        <v>0</v>
      </c>
      <c r="Q234" s="235">
        <v>0.00020000000000000001</v>
      </c>
      <c r="R234" s="235">
        <f>Q234*H234</f>
        <v>0.0072000000000000007</v>
      </c>
      <c r="S234" s="235">
        <v>0</v>
      </c>
      <c r="T234" s="236">
        <f>S234*H234</f>
        <v>0</v>
      </c>
      <c r="U234" s="37"/>
      <c r="V234" s="37"/>
      <c r="W234" s="37"/>
      <c r="X234" s="37"/>
      <c r="Y234" s="37"/>
      <c r="Z234" s="37"/>
      <c r="AA234" s="37"/>
      <c r="AB234" s="37"/>
      <c r="AC234" s="37"/>
      <c r="AD234" s="37"/>
      <c r="AE234" s="37"/>
      <c r="AR234" s="237" t="s">
        <v>173</v>
      </c>
      <c r="AT234" s="237" t="s">
        <v>373</v>
      </c>
      <c r="AU234" s="237" t="s">
        <v>87</v>
      </c>
      <c r="AY234" s="16" t="s">
        <v>131</v>
      </c>
      <c r="BE234" s="238">
        <f>IF(N234="základní",J234,0)</f>
        <v>0</v>
      </c>
      <c r="BF234" s="238">
        <f>IF(N234="snížená",J234,0)</f>
        <v>0</v>
      </c>
      <c r="BG234" s="238">
        <f>IF(N234="zákl. přenesená",J234,0)</f>
        <v>0</v>
      </c>
      <c r="BH234" s="238">
        <f>IF(N234="sníž. přenesená",J234,0)</f>
        <v>0</v>
      </c>
      <c r="BI234" s="238">
        <f>IF(N234="nulová",J234,0)</f>
        <v>0</v>
      </c>
      <c r="BJ234" s="16" t="s">
        <v>85</v>
      </c>
      <c r="BK234" s="238">
        <f>ROUND(I234*H234,2)</f>
        <v>0</v>
      </c>
      <c r="BL234" s="16" t="s">
        <v>138</v>
      </c>
      <c r="BM234" s="237" t="s">
        <v>590</v>
      </c>
    </row>
    <row r="235" s="2" customFormat="1" ht="24.15" customHeight="1">
      <c r="A235" s="37"/>
      <c r="B235" s="38"/>
      <c r="C235" s="226" t="s">
        <v>591</v>
      </c>
      <c r="D235" s="226" t="s">
        <v>133</v>
      </c>
      <c r="E235" s="227" t="s">
        <v>592</v>
      </c>
      <c r="F235" s="228" t="s">
        <v>593</v>
      </c>
      <c r="G235" s="229" t="s">
        <v>388</v>
      </c>
      <c r="H235" s="230">
        <v>11.199999999999999</v>
      </c>
      <c r="I235" s="231"/>
      <c r="J235" s="232">
        <f>ROUND(I235*H235,2)</f>
        <v>0</v>
      </c>
      <c r="K235" s="228" t="s">
        <v>137</v>
      </c>
      <c r="L235" s="43"/>
      <c r="M235" s="233" t="s">
        <v>1</v>
      </c>
      <c r="N235" s="234" t="s">
        <v>43</v>
      </c>
      <c r="O235" s="90"/>
      <c r="P235" s="235">
        <f>O235*H235</f>
        <v>0</v>
      </c>
      <c r="Q235" s="235">
        <v>0</v>
      </c>
      <c r="R235" s="235">
        <f>Q235*H235</f>
        <v>0</v>
      </c>
      <c r="S235" s="235">
        <v>0</v>
      </c>
      <c r="T235" s="236">
        <f>S235*H235</f>
        <v>0</v>
      </c>
      <c r="U235" s="37"/>
      <c r="V235" s="37"/>
      <c r="W235" s="37"/>
      <c r="X235" s="37"/>
      <c r="Y235" s="37"/>
      <c r="Z235" s="37"/>
      <c r="AA235" s="37"/>
      <c r="AB235" s="37"/>
      <c r="AC235" s="37"/>
      <c r="AD235" s="37"/>
      <c r="AE235" s="37"/>
      <c r="AR235" s="237" t="s">
        <v>138</v>
      </c>
      <c r="AT235" s="237" t="s">
        <v>133</v>
      </c>
      <c r="AU235" s="237" t="s">
        <v>87</v>
      </c>
      <c r="AY235" s="16" t="s">
        <v>131</v>
      </c>
      <c r="BE235" s="238">
        <f>IF(N235="základní",J235,0)</f>
        <v>0</v>
      </c>
      <c r="BF235" s="238">
        <f>IF(N235="snížená",J235,0)</f>
        <v>0</v>
      </c>
      <c r="BG235" s="238">
        <f>IF(N235="zákl. přenesená",J235,0)</f>
        <v>0</v>
      </c>
      <c r="BH235" s="238">
        <f>IF(N235="sníž. přenesená",J235,0)</f>
        <v>0</v>
      </c>
      <c r="BI235" s="238">
        <f>IF(N235="nulová",J235,0)</f>
        <v>0</v>
      </c>
      <c r="BJ235" s="16" t="s">
        <v>85</v>
      </c>
      <c r="BK235" s="238">
        <f>ROUND(I235*H235,2)</f>
        <v>0</v>
      </c>
      <c r="BL235" s="16" t="s">
        <v>138</v>
      </c>
      <c r="BM235" s="237" t="s">
        <v>594</v>
      </c>
    </row>
    <row r="236" s="2" customFormat="1">
      <c r="A236" s="37"/>
      <c r="B236" s="38"/>
      <c r="C236" s="39"/>
      <c r="D236" s="239" t="s">
        <v>140</v>
      </c>
      <c r="E236" s="39"/>
      <c r="F236" s="240" t="s">
        <v>595</v>
      </c>
      <c r="G236" s="39"/>
      <c r="H236" s="39"/>
      <c r="I236" s="241"/>
      <c r="J236" s="39"/>
      <c r="K236" s="39"/>
      <c r="L236" s="43"/>
      <c r="M236" s="242"/>
      <c r="N236" s="243"/>
      <c r="O236" s="90"/>
      <c r="P236" s="90"/>
      <c r="Q236" s="90"/>
      <c r="R236" s="90"/>
      <c r="S236" s="90"/>
      <c r="T236" s="91"/>
      <c r="U236" s="37"/>
      <c r="V236" s="37"/>
      <c r="W236" s="37"/>
      <c r="X236" s="37"/>
      <c r="Y236" s="37"/>
      <c r="Z236" s="37"/>
      <c r="AA236" s="37"/>
      <c r="AB236" s="37"/>
      <c r="AC236" s="37"/>
      <c r="AD236" s="37"/>
      <c r="AE236" s="37"/>
      <c r="AT236" s="16" t="s">
        <v>140</v>
      </c>
      <c r="AU236" s="16" t="s">
        <v>87</v>
      </c>
    </row>
    <row r="237" s="13" customFormat="1">
      <c r="A237" s="13"/>
      <c r="B237" s="244"/>
      <c r="C237" s="245"/>
      <c r="D237" s="239" t="s">
        <v>142</v>
      </c>
      <c r="E237" s="246" t="s">
        <v>1</v>
      </c>
      <c r="F237" s="247" t="s">
        <v>596</v>
      </c>
      <c r="G237" s="245"/>
      <c r="H237" s="248">
        <v>11.199999999999999</v>
      </c>
      <c r="I237" s="249"/>
      <c r="J237" s="245"/>
      <c r="K237" s="245"/>
      <c r="L237" s="250"/>
      <c r="M237" s="251"/>
      <c r="N237" s="252"/>
      <c r="O237" s="252"/>
      <c r="P237" s="252"/>
      <c r="Q237" s="252"/>
      <c r="R237" s="252"/>
      <c r="S237" s="252"/>
      <c r="T237" s="253"/>
      <c r="U237" s="13"/>
      <c r="V237" s="13"/>
      <c r="W237" s="13"/>
      <c r="X237" s="13"/>
      <c r="Y237" s="13"/>
      <c r="Z237" s="13"/>
      <c r="AA237" s="13"/>
      <c r="AB237" s="13"/>
      <c r="AC237" s="13"/>
      <c r="AD237" s="13"/>
      <c r="AE237" s="13"/>
      <c r="AT237" s="254" t="s">
        <v>142</v>
      </c>
      <c r="AU237" s="254" t="s">
        <v>87</v>
      </c>
      <c r="AV237" s="13" t="s">
        <v>87</v>
      </c>
      <c r="AW237" s="13" t="s">
        <v>32</v>
      </c>
      <c r="AX237" s="13" t="s">
        <v>85</v>
      </c>
      <c r="AY237" s="254" t="s">
        <v>131</v>
      </c>
    </row>
    <row r="238" s="2" customFormat="1" ht="44.25" customHeight="1">
      <c r="A238" s="37"/>
      <c r="B238" s="38"/>
      <c r="C238" s="226" t="s">
        <v>597</v>
      </c>
      <c r="D238" s="226" t="s">
        <v>133</v>
      </c>
      <c r="E238" s="227" t="s">
        <v>598</v>
      </c>
      <c r="F238" s="228" t="s">
        <v>599</v>
      </c>
      <c r="G238" s="229" t="s">
        <v>388</v>
      </c>
      <c r="H238" s="230">
        <v>11.199999999999999</v>
      </c>
      <c r="I238" s="231"/>
      <c r="J238" s="232">
        <f>ROUND(I238*H238,2)</f>
        <v>0</v>
      </c>
      <c r="K238" s="228" t="s">
        <v>137</v>
      </c>
      <c r="L238" s="43"/>
      <c r="M238" s="233" t="s">
        <v>1</v>
      </c>
      <c r="N238" s="234" t="s">
        <v>43</v>
      </c>
      <c r="O238" s="90"/>
      <c r="P238" s="235">
        <f>O238*H238</f>
        <v>0</v>
      </c>
      <c r="Q238" s="235">
        <v>0</v>
      </c>
      <c r="R238" s="235">
        <f>Q238*H238</f>
        <v>0</v>
      </c>
      <c r="S238" s="235">
        <v>0</v>
      </c>
      <c r="T238" s="236">
        <f>S238*H238</f>
        <v>0</v>
      </c>
      <c r="U238" s="37"/>
      <c r="V238" s="37"/>
      <c r="W238" s="37"/>
      <c r="X238" s="37"/>
      <c r="Y238" s="37"/>
      <c r="Z238" s="37"/>
      <c r="AA238" s="37"/>
      <c r="AB238" s="37"/>
      <c r="AC238" s="37"/>
      <c r="AD238" s="37"/>
      <c r="AE238" s="37"/>
      <c r="AR238" s="237" t="s">
        <v>138</v>
      </c>
      <c r="AT238" s="237" t="s">
        <v>133</v>
      </c>
      <c r="AU238" s="237" t="s">
        <v>87</v>
      </c>
      <c r="AY238" s="16" t="s">
        <v>131</v>
      </c>
      <c r="BE238" s="238">
        <f>IF(N238="základní",J238,0)</f>
        <v>0</v>
      </c>
      <c r="BF238" s="238">
        <f>IF(N238="snížená",J238,0)</f>
        <v>0</v>
      </c>
      <c r="BG238" s="238">
        <f>IF(N238="zákl. přenesená",J238,0)</f>
        <v>0</v>
      </c>
      <c r="BH238" s="238">
        <f>IF(N238="sníž. přenesená",J238,0)</f>
        <v>0</v>
      </c>
      <c r="BI238" s="238">
        <f>IF(N238="nulová",J238,0)</f>
        <v>0</v>
      </c>
      <c r="BJ238" s="16" t="s">
        <v>85</v>
      </c>
      <c r="BK238" s="238">
        <f>ROUND(I238*H238,2)</f>
        <v>0</v>
      </c>
      <c r="BL238" s="16" t="s">
        <v>138</v>
      </c>
      <c r="BM238" s="237" t="s">
        <v>600</v>
      </c>
    </row>
    <row r="239" s="13" customFormat="1">
      <c r="A239" s="13"/>
      <c r="B239" s="244"/>
      <c r="C239" s="245"/>
      <c r="D239" s="239" t="s">
        <v>142</v>
      </c>
      <c r="E239" s="246" t="s">
        <v>1</v>
      </c>
      <c r="F239" s="247" t="s">
        <v>596</v>
      </c>
      <c r="G239" s="245"/>
      <c r="H239" s="248">
        <v>11.199999999999999</v>
      </c>
      <c r="I239" s="249"/>
      <c r="J239" s="245"/>
      <c r="K239" s="245"/>
      <c r="L239" s="250"/>
      <c r="M239" s="251"/>
      <c r="N239" s="252"/>
      <c r="O239" s="252"/>
      <c r="P239" s="252"/>
      <c r="Q239" s="252"/>
      <c r="R239" s="252"/>
      <c r="S239" s="252"/>
      <c r="T239" s="253"/>
      <c r="U239" s="13"/>
      <c r="V239" s="13"/>
      <c r="W239" s="13"/>
      <c r="X239" s="13"/>
      <c r="Y239" s="13"/>
      <c r="Z239" s="13"/>
      <c r="AA239" s="13"/>
      <c r="AB239" s="13"/>
      <c r="AC239" s="13"/>
      <c r="AD239" s="13"/>
      <c r="AE239" s="13"/>
      <c r="AT239" s="254" t="s">
        <v>142</v>
      </c>
      <c r="AU239" s="254" t="s">
        <v>87</v>
      </c>
      <c r="AV239" s="13" t="s">
        <v>87</v>
      </c>
      <c r="AW239" s="13" t="s">
        <v>32</v>
      </c>
      <c r="AX239" s="13" t="s">
        <v>85</v>
      </c>
      <c r="AY239" s="254" t="s">
        <v>131</v>
      </c>
    </row>
    <row r="240" s="2" customFormat="1" ht="37.8" customHeight="1">
      <c r="A240" s="37"/>
      <c r="B240" s="38"/>
      <c r="C240" s="226" t="s">
        <v>601</v>
      </c>
      <c r="D240" s="226" t="s">
        <v>133</v>
      </c>
      <c r="E240" s="227" t="s">
        <v>602</v>
      </c>
      <c r="F240" s="228" t="s">
        <v>603</v>
      </c>
      <c r="G240" s="229" t="s">
        <v>136</v>
      </c>
      <c r="H240" s="230">
        <v>116</v>
      </c>
      <c r="I240" s="231"/>
      <c r="J240" s="232">
        <f>ROUND(I240*H240,2)</f>
        <v>0</v>
      </c>
      <c r="K240" s="228" t="s">
        <v>137</v>
      </c>
      <c r="L240" s="43"/>
      <c r="M240" s="233" t="s">
        <v>1</v>
      </c>
      <c r="N240" s="234" t="s">
        <v>43</v>
      </c>
      <c r="O240" s="90"/>
      <c r="P240" s="235">
        <f>O240*H240</f>
        <v>0</v>
      </c>
      <c r="Q240" s="235">
        <v>0</v>
      </c>
      <c r="R240" s="235">
        <f>Q240*H240</f>
        <v>0</v>
      </c>
      <c r="S240" s="235">
        <v>0</v>
      </c>
      <c r="T240" s="236">
        <f>S240*H240</f>
        <v>0</v>
      </c>
      <c r="U240" s="37"/>
      <c r="V240" s="37"/>
      <c r="W240" s="37"/>
      <c r="X240" s="37"/>
      <c r="Y240" s="37"/>
      <c r="Z240" s="37"/>
      <c r="AA240" s="37"/>
      <c r="AB240" s="37"/>
      <c r="AC240" s="37"/>
      <c r="AD240" s="37"/>
      <c r="AE240" s="37"/>
      <c r="AR240" s="237" t="s">
        <v>138</v>
      </c>
      <c r="AT240" s="237" t="s">
        <v>133</v>
      </c>
      <c r="AU240" s="237" t="s">
        <v>87</v>
      </c>
      <c r="AY240" s="16" t="s">
        <v>131</v>
      </c>
      <c r="BE240" s="238">
        <f>IF(N240="základní",J240,0)</f>
        <v>0</v>
      </c>
      <c r="BF240" s="238">
        <f>IF(N240="snížená",J240,0)</f>
        <v>0</v>
      </c>
      <c r="BG240" s="238">
        <f>IF(N240="zákl. přenesená",J240,0)</f>
        <v>0</v>
      </c>
      <c r="BH240" s="238">
        <f>IF(N240="sníž. přenesená",J240,0)</f>
        <v>0</v>
      </c>
      <c r="BI240" s="238">
        <f>IF(N240="nulová",J240,0)</f>
        <v>0</v>
      </c>
      <c r="BJ240" s="16" t="s">
        <v>85</v>
      </c>
      <c r="BK240" s="238">
        <f>ROUND(I240*H240,2)</f>
        <v>0</v>
      </c>
      <c r="BL240" s="16" t="s">
        <v>138</v>
      </c>
      <c r="BM240" s="237" t="s">
        <v>604</v>
      </c>
    </row>
    <row r="241" s="2" customFormat="1">
      <c r="A241" s="37"/>
      <c r="B241" s="38"/>
      <c r="C241" s="39"/>
      <c r="D241" s="239" t="s">
        <v>140</v>
      </c>
      <c r="E241" s="39"/>
      <c r="F241" s="240" t="s">
        <v>605</v>
      </c>
      <c r="G241" s="39"/>
      <c r="H241" s="39"/>
      <c r="I241" s="241"/>
      <c r="J241" s="39"/>
      <c r="K241" s="39"/>
      <c r="L241" s="43"/>
      <c r="M241" s="242"/>
      <c r="N241" s="243"/>
      <c r="O241" s="90"/>
      <c r="P241" s="90"/>
      <c r="Q241" s="90"/>
      <c r="R241" s="90"/>
      <c r="S241" s="90"/>
      <c r="T241" s="91"/>
      <c r="U241" s="37"/>
      <c r="V241" s="37"/>
      <c r="W241" s="37"/>
      <c r="X241" s="37"/>
      <c r="Y241" s="37"/>
      <c r="Z241" s="37"/>
      <c r="AA241" s="37"/>
      <c r="AB241" s="37"/>
      <c r="AC241" s="37"/>
      <c r="AD241" s="37"/>
      <c r="AE241" s="37"/>
      <c r="AT241" s="16" t="s">
        <v>140</v>
      </c>
      <c r="AU241" s="16" t="s">
        <v>87</v>
      </c>
    </row>
    <row r="242" s="13" customFormat="1">
      <c r="A242" s="13"/>
      <c r="B242" s="244"/>
      <c r="C242" s="245"/>
      <c r="D242" s="239" t="s">
        <v>142</v>
      </c>
      <c r="E242" s="246" t="s">
        <v>1</v>
      </c>
      <c r="F242" s="247" t="s">
        <v>606</v>
      </c>
      <c r="G242" s="245"/>
      <c r="H242" s="248">
        <v>116</v>
      </c>
      <c r="I242" s="249"/>
      <c r="J242" s="245"/>
      <c r="K242" s="245"/>
      <c r="L242" s="250"/>
      <c r="M242" s="251"/>
      <c r="N242" s="252"/>
      <c r="O242" s="252"/>
      <c r="P242" s="252"/>
      <c r="Q242" s="252"/>
      <c r="R242" s="252"/>
      <c r="S242" s="252"/>
      <c r="T242" s="253"/>
      <c r="U242" s="13"/>
      <c r="V242" s="13"/>
      <c r="W242" s="13"/>
      <c r="X242" s="13"/>
      <c r="Y242" s="13"/>
      <c r="Z242" s="13"/>
      <c r="AA242" s="13"/>
      <c r="AB242" s="13"/>
      <c r="AC242" s="13"/>
      <c r="AD242" s="13"/>
      <c r="AE242" s="13"/>
      <c r="AT242" s="254" t="s">
        <v>142</v>
      </c>
      <c r="AU242" s="254" t="s">
        <v>87</v>
      </c>
      <c r="AV242" s="13" t="s">
        <v>87</v>
      </c>
      <c r="AW242" s="13" t="s">
        <v>32</v>
      </c>
      <c r="AX242" s="13" t="s">
        <v>85</v>
      </c>
      <c r="AY242" s="254" t="s">
        <v>131</v>
      </c>
    </row>
    <row r="243" s="2" customFormat="1" ht="16.5" customHeight="1">
      <c r="A243" s="37"/>
      <c r="B243" s="38"/>
      <c r="C243" s="267" t="s">
        <v>607</v>
      </c>
      <c r="D243" s="267" t="s">
        <v>373</v>
      </c>
      <c r="E243" s="268" t="s">
        <v>608</v>
      </c>
      <c r="F243" s="269" t="s">
        <v>609</v>
      </c>
      <c r="G243" s="270" t="s">
        <v>356</v>
      </c>
      <c r="H243" s="271">
        <v>17.920000000000002</v>
      </c>
      <c r="I243" s="272"/>
      <c r="J243" s="273">
        <f>ROUND(I243*H243,2)</f>
        <v>0</v>
      </c>
      <c r="K243" s="269" t="s">
        <v>1</v>
      </c>
      <c r="L243" s="274"/>
      <c r="M243" s="275" t="s">
        <v>1</v>
      </c>
      <c r="N243" s="276" t="s">
        <v>43</v>
      </c>
      <c r="O243" s="90"/>
      <c r="P243" s="235">
        <f>O243*H243</f>
        <v>0</v>
      </c>
      <c r="Q243" s="235">
        <v>0</v>
      </c>
      <c r="R243" s="235">
        <f>Q243*H243</f>
        <v>0</v>
      </c>
      <c r="S243" s="235">
        <v>0</v>
      </c>
      <c r="T243" s="236">
        <f>S243*H243</f>
        <v>0</v>
      </c>
      <c r="U243" s="37"/>
      <c r="V243" s="37"/>
      <c r="W243" s="37"/>
      <c r="X243" s="37"/>
      <c r="Y243" s="37"/>
      <c r="Z243" s="37"/>
      <c r="AA243" s="37"/>
      <c r="AB243" s="37"/>
      <c r="AC243" s="37"/>
      <c r="AD243" s="37"/>
      <c r="AE243" s="37"/>
      <c r="AR243" s="237" t="s">
        <v>173</v>
      </c>
      <c r="AT243" s="237" t="s">
        <v>373</v>
      </c>
      <c r="AU243" s="237" t="s">
        <v>87</v>
      </c>
      <c r="AY243" s="16" t="s">
        <v>131</v>
      </c>
      <c r="BE243" s="238">
        <f>IF(N243="základní",J243,0)</f>
        <v>0</v>
      </c>
      <c r="BF243" s="238">
        <f>IF(N243="snížená",J243,0)</f>
        <v>0</v>
      </c>
      <c r="BG243" s="238">
        <f>IF(N243="zákl. přenesená",J243,0)</f>
        <v>0</v>
      </c>
      <c r="BH243" s="238">
        <f>IF(N243="sníž. přenesená",J243,0)</f>
        <v>0</v>
      </c>
      <c r="BI243" s="238">
        <f>IF(N243="nulová",J243,0)</f>
        <v>0</v>
      </c>
      <c r="BJ243" s="16" t="s">
        <v>85</v>
      </c>
      <c r="BK243" s="238">
        <f>ROUND(I243*H243,2)</f>
        <v>0</v>
      </c>
      <c r="BL243" s="16" t="s">
        <v>138</v>
      </c>
      <c r="BM243" s="237" t="s">
        <v>610</v>
      </c>
    </row>
    <row r="244" s="2" customFormat="1">
      <c r="A244" s="37"/>
      <c r="B244" s="38"/>
      <c r="C244" s="39"/>
      <c r="D244" s="239" t="s">
        <v>140</v>
      </c>
      <c r="E244" s="39"/>
      <c r="F244" s="240" t="s">
        <v>611</v>
      </c>
      <c r="G244" s="39"/>
      <c r="H244" s="39"/>
      <c r="I244" s="241"/>
      <c r="J244" s="39"/>
      <c r="K244" s="39"/>
      <c r="L244" s="43"/>
      <c r="M244" s="242"/>
      <c r="N244" s="243"/>
      <c r="O244" s="90"/>
      <c r="P244" s="90"/>
      <c r="Q244" s="90"/>
      <c r="R244" s="90"/>
      <c r="S244" s="90"/>
      <c r="T244" s="91"/>
      <c r="U244" s="37"/>
      <c r="V244" s="37"/>
      <c r="W244" s="37"/>
      <c r="X244" s="37"/>
      <c r="Y244" s="37"/>
      <c r="Z244" s="37"/>
      <c r="AA244" s="37"/>
      <c r="AB244" s="37"/>
      <c r="AC244" s="37"/>
      <c r="AD244" s="37"/>
      <c r="AE244" s="37"/>
      <c r="AT244" s="16" t="s">
        <v>140</v>
      </c>
      <c r="AU244" s="16" t="s">
        <v>87</v>
      </c>
    </row>
    <row r="245" s="13" customFormat="1">
      <c r="A245" s="13"/>
      <c r="B245" s="244"/>
      <c r="C245" s="245"/>
      <c r="D245" s="239" t="s">
        <v>142</v>
      </c>
      <c r="E245" s="246" t="s">
        <v>1</v>
      </c>
      <c r="F245" s="247" t="s">
        <v>612</v>
      </c>
      <c r="G245" s="245"/>
      <c r="H245" s="248">
        <v>11.52</v>
      </c>
      <c r="I245" s="249"/>
      <c r="J245" s="245"/>
      <c r="K245" s="245"/>
      <c r="L245" s="250"/>
      <c r="M245" s="251"/>
      <c r="N245" s="252"/>
      <c r="O245" s="252"/>
      <c r="P245" s="252"/>
      <c r="Q245" s="252"/>
      <c r="R245" s="252"/>
      <c r="S245" s="252"/>
      <c r="T245" s="253"/>
      <c r="U245" s="13"/>
      <c r="V245" s="13"/>
      <c r="W245" s="13"/>
      <c r="X245" s="13"/>
      <c r="Y245" s="13"/>
      <c r="Z245" s="13"/>
      <c r="AA245" s="13"/>
      <c r="AB245" s="13"/>
      <c r="AC245" s="13"/>
      <c r="AD245" s="13"/>
      <c r="AE245" s="13"/>
      <c r="AT245" s="254" t="s">
        <v>142</v>
      </c>
      <c r="AU245" s="254" t="s">
        <v>87</v>
      </c>
      <c r="AV245" s="13" t="s">
        <v>87</v>
      </c>
      <c r="AW245" s="13" t="s">
        <v>32</v>
      </c>
      <c r="AX245" s="13" t="s">
        <v>78</v>
      </c>
      <c r="AY245" s="254" t="s">
        <v>131</v>
      </c>
    </row>
    <row r="246" s="13" customFormat="1">
      <c r="A246" s="13"/>
      <c r="B246" s="244"/>
      <c r="C246" s="245"/>
      <c r="D246" s="239" t="s">
        <v>142</v>
      </c>
      <c r="E246" s="246" t="s">
        <v>1</v>
      </c>
      <c r="F246" s="247" t="s">
        <v>613</v>
      </c>
      <c r="G246" s="245"/>
      <c r="H246" s="248">
        <v>6.4000000000000004</v>
      </c>
      <c r="I246" s="249"/>
      <c r="J246" s="245"/>
      <c r="K246" s="245"/>
      <c r="L246" s="250"/>
      <c r="M246" s="251"/>
      <c r="N246" s="252"/>
      <c r="O246" s="252"/>
      <c r="P246" s="252"/>
      <c r="Q246" s="252"/>
      <c r="R246" s="252"/>
      <c r="S246" s="252"/>
      <c r="T246" s="253"/>
      <c r="U246" s="13"/>
      <c r="V246" s="13"/>
      <c r="W246" s="13"/>
      <c r="X246" s="13"/>
      <c r="Y246" s="13"/>
      <c r="Z246" s="13"/>
      <c r="AA246" s="13"/>
      <c r="AB246" s="13"/>
      <c r="AC246" s="13"/>
      <c r="AD246" s="13"/>
      <c r="AE246" s="13"/>
      <c r="AT246" s="254" t="s">
        <v>142</v>
      </c>
      <c r="AU246" s="254" t="s">
        <v>87</v>
      </c>
      <c r="AV246" s="13" t="s">
        <v>87</v>
      </c>
      <c r="AW246" s="13" t="s">
        <v>32</v>
      </c>
      <c r="AX246" s="13" t="s">
        <v>78</v>
      </c>
      <c r="AY246" s="254" t="s">
        <v>131</v>
      </c>
    </row>
    <row r="247" s="14" customFormat="1">
      <c r="A247" s="14"/>
      <c r="B247" s="277"/>
      <c r="C247" s="278"/>
      <c r="D247" s="239" t="s">
        <v>142</v>
      </c>
      <c r="E247" s="279" t="s">
        <v>1</v>
      </c>
      <c r="F247" s="280" t="s">
        <v>394</v>
      </c>
      <c r="G247" s="278"/>
      <c r="H247" s="281">
        <v>17.920000000000002</v>
      </c>
      <c r="I247" s="282"/>
      <c r="J247" s="278"/>
      <c r="K247" s="278"/>
      <c r="L247" s="283"/>
      <c r="M247" s="284"/>
      <c r="N247" s="285"/>
      <c r="O247" s="285"/>
      <c r="P247" s="285"/>
      <c r="Q247" s="285"/>
      <c r="R247" s="285"/>
      <c r="S247" s="285"/>
      <c r="T247" s="286"/>
      <c r="U247" s="14"/>
      <c r="V247" s="14"/>
      <c r="W247" s="14"/>
      <c r="X247" s="14"/>
      <c r="Y247" s="14"/>
      <c r="Z247" s="14"/>
      <c r="AA247" s="14"/>
      <c r="AB247" s="14"/>
      <c r="AC247" s="14"/>
      <c r="AD247" s="14"/>
      <c r="AE247" s="14"/>
      <c r="AT247" s="287" t="s">
        <v>142</v>
      </c>
      <c r="AU247" s="287" t="s">
        <v>87</v>
      </c>
      <c r="AV247" s="14" t="s">
        <v>138</v>
      </c>
      <c r="AW247" s="14" t="s">
        <v>32</v>
      </c>
      <c r="AX247" s="14" t="s">
        <v>85</v>
      </c>
      <c r="AY247" s="287" t="s">
        <v>131</v>
      </c>
    </row>
    <row r="248" s="2" customFormat="1" ht="44.25" customHeight="1">
      <c r="A248" s="37"/>
      <c r="B248" s="38"/>
      <c r="C248" s="226" t="s">
        <v>614</v>
      </c>
      <c r="D248" s="226" t="s">
        <v>133</v>
      </c>
      <c r="E248" s="227" t="s">
        <v>615</v>
      </c>
      <c r="F248" s="228" t="s">
        <v>616</v>
      </c>
      <c r="G248" s="229" t="s">
        <v>524</v>
      </c>
      <c r="H248" s="230">
        <v>56</v>
      </c>
      <c r="I248" s="231"/>
      <c r="J248" s="232">
        <f>ROUND(I248*H248,2)</f>
        <v>0</v>
      </c>
      <c r="K248" s="228" t="s">
        <v>137</v>
      </c>
      <c r="L248" s="43"/>
      <c r="M248" s="233" t="s">
        <v>1</v>
      </c>
      <c r="N248" s="234" t="s">
        <v>43</v>
      </c>
      <c r="O248" s="90"/>
      <c r="P248" s="235">
        <f>O248*H248</f>
        <v>0</v>
      </c>
      <c r="Q248" s="235">
        <v>0</v>
      </c>
      <c r="R248" s="235">
        <f>Q248*H248</f>
        <v>0</v>
      </c>
      <c r="S248" s="235">
        <v>0</v>
      </c>
      <c r="T248" s="236">
        <f>S248*H248</f>
        <v>0</v>
      </c>
      <c r="U248" s="37"/>
      <c r="V248" s="37"/>
      <c r="W248" s="37"/>
      <c r="X248" s="37"/>
      <c r="Y248" s="37"/>
      <c r="Z248" s="37"/>
      <c r="AA248" s="37"/>
      <c r="AB248" s="37"/>
      <c r="AC248" s="37"/>
      <c r="AD248" s="37"/>
      <c r="AE248" s="37"/>
      <c r="AR248" s="237" t="s">
        <v>138</v>
      </c>
      <c r="AT248" s="237" t="s">
        <v>133</v>
      </c>
      <c r="AU248" s="237" t="s">
        <v>87</v>
      </c>
      <c r="AY248" s="16" t="s">
        <v>131</v>
      </c>
      <c r="BE248" s="238">
        <f>IF(N248="základní",J248,0)</f>
        <v>0</v>
      </c>
      <c r="BF248" s="238">
        <f>IF(N248="snížená",J248,0)</f>
        <v>0</v>
      </c>
      <c r="BG248" s="238">
        <f>IF(N248="zákl. přenesená",J248,0)</f>
        <v>0</v>
      </c>
      <c r="BH248" s="238">
        <f>IF(N248="sníž. přenesená",J248,0)</f>
        <v>0</v>
      </c>
      <c r="BI248" s="238">
        <f>IF(N248="nulová",J248,0)</f>
        <v>0</v>
      </c>
      <c r="BJ248" s="16" t="s">
        <v>85</v>
      </c>
      <c r="BK248" s="238">
        <f>ROUND(I248*H248,2)</f>
        <v>0</v>
      </c>
      <c r="BL248" s="16" t="s">
        <v>138</v>
      </c>
      <c r="BM248" s="237" t="s">
        <v>617</v>
      </c>
    </row>
    <row r="249" s="2" customFormat="1" ht="16.5" customHeight="1">
      <c r="A249" s="37"/>
      <c r="B249" s="38"/>
      <c r="C249" s="267" t="s">
        <v>618</v>
      </c>
      <c r="D249" s="267" t="s">
        <v>373</v>
      </c>
      <c r="E249" s="268" t="s">
        <v>619</v>
      </c>
      <c r="F249" s="269" t="s">
        <v>620</v>
      </c>
      <c r="G249" s="270" t="s">
        <v>524</v>
      </c>
      <c r="H249" s="271">
        <v>56</v>
      </c>
      <c r="I249" s="272"/>
      <c r="J249" s="273">
        <f>ROUND(I249*H249,2)</f>
        <v>0</v>
      </c>
      <c r="K249" s="269" t="s">
        <v>1</v>
      </c>
      <c r="L249" s="274"/>
      <c r="M249" s="275" t="s">
        <v>1</v>
      </c>
      <c r="N249" s="276" t="s">
        <v>43</v>
      </c>
      <c r="O249" s="90"/>
      <c r="P249" s="235">
        <f>O249*H249</f>
        <v>0</v>
      </c>
      <c r="Q249" s="235">
        <v>0.0011000000000000001</v>
      </c>
      <c r="R249" s="235">
        <f>Q249*H249</f>
        <v>0.061600000000000002</v>
      </c>
      <c r="S249" s="235">
        <v>0</v>
      </c>
      <c r="T249" s="236">
        <f>S249*H249</f>
        <v>0</v>
      </c>
      <c r="U249" s="37"/>
      <c r="V249" s="37"/>
      <c r="W249" s="37"/>
      <c r="X249" s="37"/>
      <c r="Y249" s="37"/>
      <c r="Z249" s="37"/>
      <c r="AA249" s="37"/>
      <c r="AB249" s="37"/>
      <c r="AC249" s="37"/>
      <c r="AD249" s="37"/>
      <c r="AE249" s="37"/>
      <c r="AR249" s="237" t="s">
        <v>173</v>
      </c>
      <c r="AT249" s="237" t="s">
        <v>373</v>
      </c>
      <c r="AU249" s="237" t="s">
        <v>87</v>
      </c>
      <c r="AY249" s="16" t="s">
        <v>131</v>
      </c>
      <c r="BE249" s="238">
        <f>IF(N249="základní",J249,0)</f>
        <v>0</v>
      </c>
      <c r="BF249" s="238">
        <f>IF(N249="snížená",J249,0)</f>
        <v>0</v>
      </c>
      <c r="BG249" s="238">
        <f>IF(N249="zákl. přenesená",J249,0)</f>
        <v>0</v>
      </c>
      <c r="BH249" s="238">
        <f>IF(N249="sníž. přenesená",J249,0)</f>
        <v>0</v>
      </c>
      <c r="BI249" s="238">
        <f>IF(N249="nulová",J249,0)</f>
        <v>0</v>
      </c>
      <c r="BJ249" s="16" t="s">
        <v>85</v>
      </c>
      <c r="BK249" s="238">
        <f>ROUND(I249*H249,2)</f>
        <v>0</v>
      </c>
      <c r="BL249" s="16" t="s">
        <v>138</v>
      </c>
      <c r="BM249" s="237" t="s">
        <v>621</v>
      </c>
    </row>
    <row r="250" s="2" customFormat="1" ht="37.8" customHeight="1">
      <c r="A250" s="37"/>
      <c r="B250" s="38"/>
      <c r="C250" s="226" t="s">
        <v>622</v>
      </c>
      <c r="D250" s="226" t="s">
        <v>133</v>
      </c>
      <c r="E250" s="227" t="s">
        <v>623</v>
      </c>
      <c r="F250" s="228" t="s">
        <v>624</v>
      </c>
      <c r="G250" s="229" t="s">
        <v>155</v>
      </c>
      <c r="H250" s="230">
        <v>601.5</v>
      </c>
      <c r="I250" s="231"/>
      <c r="J250" s="232">
        <f>ROUND(I250*H250,2)</f>
        <v>0</v>
      </c>
      <c r="K250" s="228" t="s">
        <v>137</v>
      </c>
      <c r="L250" s="43"/>
      <c r="M250" s="233" t="s">
        <v>1</v>
      </c>
      <c r="N250" s="234" t="s">
        <v>43</v>
      </c>
      <c r="O250" s="90"/>
      <c r="P250" s="235">
        <f>O250*H250</f>
        <v>0</v>
      </c>
      <c r="Q250" s="235">
        <v>0</v>
      </c>
      <c r="R250" s="235">
        <f>Q250*H250</f>
        <v>0</v>
      </c>
      <c r="S250" s="235">
        <v>0</v>
      </c>
      <c r="T250" s="236">
        <f>S250*H250</f>
        <v>0</v>
      </c>
      <c r="U250" s="37"/>
      <c r="V250" s="37"/>
      <c r="W250" s="37"/>
      <c r="X250" s="37"/>
      <c r="Y250" s="37"/>
      <c r="Z250" s="37"/>
      <c r="AA250" s="37"/>
      <c r="AB250" s="37"/>
      <c r="AC250" s="37"/>
      <c r="AD250" s="37"/>
      <c r="AE250" s="37"/>
      <c r="AR250" s="237" t="s">
        <v>138</v>
      </c>
      <c r="AT250" s="237" t="s">
        <v>133</v>
      </c>
      <c r="AU250" s="237" t="s">
        <v>87</v>
      </c>
      <c r="AY250" s="16" t="s">
        <v>131</v>
      </c>
      <c r="BE250" s="238">
        <f>IF(N250="základní",J250,0)</f>
        <v>0</v>
      </c>
      <c r="BF250" s="238">
        <f>IF(N250="snížená",J250,0)</f>
        <v>0</v>
      </c>
      <c r="BG250" s="238">
        <f>IF(N250="zákl. přenesená",J250,0)</f>
        <v>0</v>
      </c>
      <c r="BH250" s="238">
        <f>IF(N250="sníž. přenesená",J250,0)</f>
        <v>0</v>
      </c>
      <c r="BI250" s="238">
        <f>IF(N250="nulová",J250,0)</f>
        <v>0</v>
      </c>
      <c r="BJ250" s="16" t="s">
        <v>85</v>
      </c>
      <c r="BK250" s="238">
        <f>ROUND(I250*H250,2)</f>
        <v>0</v>
      </c>
      <c r="BL250" s="16" t="s">
        <v>138</v>
      </c>
      <c r="BM250" s="237" t="s">
        <v>625</v>
      </c>
    </row>
    <row r="251" s="2" customFormat="1">
      <c r="A251" s="37"/>
      <c r="B251" s="38"/>
      <c r="C251" s="39"/>
      <c r="D251" s="239" t="s">
        <v>140</v>
      </c>
      <c r="E251" s="39"/>
      <c r="F251" s="240" t="s">
        <v>626</v>
      </c>
      <c r="G251" s="39"/>
      <c r="H251" s="39"/>
      <c r="I251" s="241"/>
      <c r="J251" s="39"/>
      <c r="K251" s="39"/>
      <c r="L251" s="43"/>
      <c r="M251" s="242"/>
      <c r="N251" s="243"/>
      <c r="O251" s="90"/>
      <c r="P251" s="90"/>
      <c r="Q251" s="90"/>
      <c r="R251" s="90"/>
      <c r="S251" s="90"/>
      <c r="T251" s="91"/>
      <c r="U251" s="37"/>
      <c r="V251" s="37"/>
      <c r="W251" s="37"/>
      <c r="X251" s="37"/>
      <c r="Y251" s="37"/>
      <c r="Z251" s="37"/>
      <c r="AA251" s="37"/>
      <c r="AB251" s="37"/>
      <c r="AC251" s="37"/>
      <c r="AD251" s="37"/>
      <c r="AE251" s="37"/>
      <c r="AT251" s="16" t="s">
        <v>140</v>
      </c>
      <c r="AU251" s="16" t="s">
        <v>87</v>
      </c>
    </row>
    <row r="252" s="13" customFormat="1">
      <c r="A252" s="13"/>
      <c r="B252" s="244"/>
      <c r="C252" s="245"/>
      <c r="D252" s="239" t="s">
        <v>142</v>
      </c>
      <c r="E252" s="246" t="s">
        <v>1</v>
      </c>
      <c r="F252" s="247" t="s">
        <v>627</v>
      </c>
      <c r="G252" s="245"/>
      <c r="H252" s="248">
        <v>601.5</v>
      </c>
      <c r="I252" s="249"/>
      <c r="J252" s="245"/>
      <c r="K252" s="245"/>
      <c r="L252" s="250"/>
      <c r="M252" s="251"/>
      <c r="N252" s="252"/>
      <c r="O252" s="252"/>
      <c r="P252" s="252"/>
      <c r="Q252" s="252"/>
      <c r="R252" s="252"/>
      <c r="S252" s="252"/>
      <c r="T252" s="253"/>
      <c r="U252" s="13"/>
      <c r="V252" s="13"/>
      <c r="W252" s="13"/>
      <c r="X252" s="13"/>
      <c r="Y252" s="13"/>
      <c r="Z252" s="13"/>
      <c r="AA252" s="13"/>
      <c r="AB252" s="13"/>
      <c r="AC252" s="13"/>
      <c r="AD252" s="13"/>
      <c r="AE252" s="13"/>
      <c r="AT252" s="254" t="s">
        <v>142</v>
      </c>
      <c r="AU252" s="254" t="s">
        <v>87</v>
      </c>
      <c r="AV252" s="13" t="s">
        <v>87</v>
      </c>
      <c r="AW252" s="13" t="s">
        <v>32</v>
      </c>
      <c r="AX252" s="13" t="s">
        <v>85</v>
      </c>
      <c r="AY252" s="254" t="s">
        <v>131</v>
      </c>
    </row>
    <row r="253" s="2" customFormat="1" ht="44.25" customHeight="1">
      <c r="A253" s="37"/>
      <c r="B253" s="38"/>
      <c r="C253" s="226" t="s">
        <v>628</v>
      </c>
      <c r="D253" s="226" t="s">
        <v>133</v>
      </c>
      <c r="E253" s="227" t="s">
        <v>629</v>
      </c>
      <c r="F253" s="228" t="s">
        <v>630</v>
      </c>
      <c r="G253" s="229" t="s">
        <v>155</v>
      </c>
      <c r="H253" s="230">
        <v>539</v>
      </c>
      <c r="I253" s="231"/>
      <c r="J253" s="232">
        <f>ROUND(I253*H253,2)</f>
        <v>0</v>
      </c>
      <c r="K253" s="228" t="s">
        <v>137</v>
      </c>
      <c r="L253" s="43"/>
      <c r="M253" s="233" t="s">
        <v>1</v>
      </c>
      <c r="N253" s="234" t="s">
        <v>43</v>
      </c>
      <c r="O253" s="90"/>
      <c r="P253" s="235">
        <f>O253*H253</f>
        <v>0</v>
      </c>
      <c r="Q253" s="235">
        <v>0</v>
      </c>
      <c r="R253" s="235">
        <f>Q253*H253</f>
        <v>0</v>
      </c>
      <c r="S253" s="235">
        <v>0</v>
      </c>
      <c r="T253" s="236">
        <f>S253*H253</f>
        <v>0</v>
      </c>
      <c r="U253" s="37"/>
      <c r="V253" s="37"/>
      <c r="W253" s="37"/>
      <c r="X253" s="37"/>
      <c r="Y253" s="37"/>
      <c r="Z253" s="37"/>
      <c r="AA253" s="37"/>
      <c r="AB253" s="37"/>
      <c r="AC253" s="37"/>
      <c r="AD253" s="37"/>
      <c r="AE253" s="37"/>
      <c r="AR253" s="237" t="s">
        <v>138</v>
      </c>
      <c r="AT253" s="237" t="s">
        <v>133</v>
      </c>
      <c r="AU253" s="237" t="s">
        <v>87</v>
      </c>
      <c r="AY253" s="16" t="s">
        <v>131</v>
      </c>
      <c r="BE253" s="238">
        <f>IF(N253="základní",J253,0)</f>
        <v>0</v>
      </c>
      <c r="BF253" s="238">
        <f>IF(N253="snížená",J253,0)</f>
        <v>0</v>
      </c>
      <c r="BG253" s="238">
        <f>IF(N253="zákl. přenesená",J253,0)</f>
        <v>0</v>
      </c>
      <c r="BH253" s="238">
        <f>IF(N253="sníž. přenesená",J253,0)</f>
        <v>0</v>
      </c>
      <c r="BI253" s="238">
        <f>IF(N253="nulová",J253,0)</f>
        <v>0</v>
      </c>
      <c r="BJ253" s="16" t="s">
        <v>85</v>
      </c>
      <c r="BK253" s="238">
        <f>ROUND(I253*H253,2)</f>
        <v>0</v>
      </c>
      <c r="BL253" s="16" t="s">
        <v>138</v>
      </c>
      <c r="BM253" s="237" t="s">
        <v>631</v>
      </c>
    </row>
    <row r="254" s="13" customFormat="1">
      <c r="A254" s="13"/>
      <c r="B254" s="244"/>
      <c r="C254" s="245"/>
      <c r="D254" s="239" t="s">
        <v>142</v>
      </c>
      <c r="E254" s="246" t="s">
        <v>1</v>
      </c>
      <c r="F254" s="247" t="s">
        <v>632</v>
      </c>
      <c r="G254" s="245"/>
      <c r="H254" s="248">
        <v>539</v>
      </c>
      <c r="I254" s="249"/>
      <c r="J254" s="245"/>
      <c r="K254" s="245"/>
      <c r="L254" s="250"/>
      <c r="M254" s="251"/>
      <c r="N254" s="252"/>
      <c r="O254" s="252"/>
      <c r="P254" s="252"/>
      <c r="Q254" s="252"/>
      <c r="R254" s="252"/>
      <c r="S254" s="252"/>
      <c r="T254" s="253"/>
      <c r="U254" s="13"/>
      <c r="V254" s="13"/>
      <c r="W254" s="13"/>
      <c r="X254" s="13"/>
      <c r="Y254" s="13"/>
      <c r="Z254" s="13"/>
      <c r="AA254" s="13"/>
      <c r="AB254" s="13"/>
      <c r="AC254" s="13"/>
      <c r="AD254" s="13"/>
      <c r="AE254" s="13"/>
      <c r="AT254" s="254" t="s">
        <v>142</v>
      </c>
      <c r="AU254" s="254" t="s">
        <v>87</v>
      </c>
      <c r="AV254" s="13" t="s">
        <v>87</v>
      </c>
      <c r="AW254" s="13" t="s">
        <v>32</v>
      </c>
      <c r="AX254" s="13" t="s">
        <v>85</v>
      </c>
      <c r="AY254" s="254" t="s">
        <v>131</v>
      </c>
    </row>
    <row r="255" s="2" customFormat="1" ht="16.5" customHeight="1">
      <c r="A255" s="37"/>
      <c r="B255" s="38"/>
      <c r="C255" s="267" t="s">
        <v>633</v>
      </c>
      <c r="D255" s="267" t="s">
        <v>373</v>
      </c>
      <c r="E255" s="268" t="s">
        <v>634</v>
      </c>
      <c r="F255" s="269" t="s">
        <v>635</v>
      </c>
      <c r="G255" s="270" t="s">
        <v>155</v>
      </c>
      <c r="H255" s="271">
        <v>13</v>
      </c>
      <c r="I255" s="272"/>
      <c r="J255" s="273">
        <f>ROUND(I255*H255,2)</f>
        <v>0</v>
      </c>
      <c r="K255" s="269" t="s">
        <v>1</v>
      </c>
      <c r="L255" s="274"/>
      <c r="M255" s="275" t="s">
        <v>1</v>
      </c>
      <c r="N255" s="276" t="s">
        <v>43</v>
      </c>
      <c r="O255" s="90"/>
      <c r="P255" s="235">
        <f>O255*H255</f>
        <v>0</v>
      </c>
      <c r="Q255" s="235">
        <v>0.0015</v>
      </c>
      <c r="R255" s="235">
        <f>Q255*H255</f>
        <v>0.0195</v>
      </c>
      <c r="S255" s="235">
        <v>0</v>
      </c>
      <c r="T255" s="236">
        <f>S255*H255</f>
        <v>0</v>
      </c>
      <c r="U255" s="37"/>
      <c r="V255" s="37"/>
      <c r="W255" s="37"/>
      <c r="X255" s="37"/>
      <c r="Y255" s="37"/>
      <c r="Z255" s="37"/>
      <c r="AA255" s="37"/>
      <c r="AB255" s="37"/>
      <c r="AC255" s="37"/>
      <c r="AD255" s="37"/>
      <c r="AE255" s="37"/>
      <c r="AR255" s="237" t="s">
        <v>173</v>
      </c>
      <c r="AT255" s="237" t="s">
        <v>373</v>
      </c>
      <c r="AU255" s="237" t="s">
        <v>87</v>
      </c>
      <c r="AY255" s="16" t="s">
        <v>131</v>
      </c>
      <c r="BE255" s="238">
        <f>IF(N255="základní",J255,0)</f>
        <v>0</v>
      </c>
      <c r="BF255" s="238">
        <f>IF(N255="snížená",J255,0)</f>
        <v>0</v>
      </c>
      <c r="BG255" s="238">
        <f>IF(N255="zákl. přenesená",J255,0)</f>
        <v>0</v>
      </c>
      <c r="BH255" s="238">
        <f>IF(N255="sníž. přenesená",J255,0)</f>
        <v>0</v>
      </c>
      <c r="BI255" s="238">
        <f>IF(N255="nulová",J255,0)</f>
        <v>0</v>
      </c>
      <c r="BJ255" s="16" t="s">
        <v>85</v>
      </c>
      <c r="BK255" s="238">
        <f>ROUND(I255*H255,2)</f>
        <v>0</v>
      </c>
      <c r="BL255" s="16" t="s">
        <v>138</v>
      </c>
      <c r="BM255" s="237" t="s">
        <v>636</v>
      </c>
    </row>
    <row r="256" s="2" customFormat="1" ht="16.5" customHeight="1">
      <c r="A256" s="37"/>
      <c r="B256" s="38"/>
      <c r="C256" s="267" t="s">
        <v>637</v>
      </c>
      <c r="D256" s="267" t="s">
        <v>373</v>
      </c>
      <c r="E256" s="268" t="s">
        <v>638</v>
      </c>
      <c r="F256" s="269" t="s">
        <v>639</v>
      </c>
      <c r="G256" s="270" t="s">
        <v>155</v>
      </c>
      <c r="H256" s="271">
        <v>38</v>
      </c>
      <c r="I256" s="272"/>
      <c r="J256" s="273">
        <f>ROUND(I256*H256,2)</f>
        <v>0</v>
      </c>
      <c r="K256" s="269" t="s">
        <v>1</v>
      </c>
      <c r="L256" s="274"/>
      <c r="M256" s="275" t="s">
        <v>1</v>
      </c>
      <c r="N256" s="276" t="s">
        <v>43</v>
      </c>
      <c r="O256" s="90"/>
      <c r="P256" s="235">
        <f>O256*H256</f>
        <v>0</v>
      </c>
      <c r="Q256" s="235">
        <v>0.0015</v>
      </c>
      <c r="R256" s="235">
        <f>Q256*H256</f>
        <v>0.057000000000000002</v>
      </c>
      <c r="S256" s="235">
        <v>0</v>
      </c>
      <c r="T256" s="236">
        <f>S256*H256</f>
        <v>0</v>
      </c>
      <c r="U256" s="37"/>
      <c r="V256" s="37"/>
      <c r="W256" s="37"/>
      <c r="X256" s="37"/>
      <c r="Y256" s="37"/>
      <c r="Z256" s="37"/>
      <c r="AA256" s="37"/>
      <c r="AB256" s="37"/>
      <c r="AC256" s="37"/>
      <c r="AD256" s="37"/>
      <c r="AE256" s="37"/>
      <c r="AR256" s="237" t="s">
        <v>173</v>
      </c>
      <c r="AT256" s="237" t="s">
        <v>373</v>
      </c>
      <c r="AU256" s="237" t="s">
        <v>87</v>
      </c>
      <c r="AY256" s="16" t="s">
        <v>131</v>
      </c>
      <c r="BE256" s="238">
        <f>IF(N256="základní",J256,0)</f>
        <v>0</v>
      </c>
      <c r="BF256" s="238">
        <f>IF(N256="snížená",J256,0)</f>
        <v>0</v>
      </c>
      <c r="BG256" s="238">
        <f>IF(N256="zákl. přenesená",J256,0)</f>
        <v>0</v>
      </c>
      <c r="BH256" s="238">
        <f>IF(N256="sníž. přenesená",J256,0)</f>
        <v>0</v>
      </c>
      <c r="BI256" s="238">
        <f>IF(N256="nulová",J256,0)</f>
        <v>0</v>
      </c>
      <c r="BJ256" s="16" t="s">
        <v>85</v>
      </c>
      <c r="BK256" s="238">
        <f>ROUND(I256*H256,2)</f>
        <v>0</v>
      </c>
      <c r="BL256" s="16" t="s">
        <v>138</v>
      </c>
      <c r="BM256" s="237" t="s">
        <v>640</v>
      </c>
    </row>
    <row r="257" s="2" customFormat="1" ht="16.5" customHeight="1">
      <c r="A257" s="37"/>
      <c r="B257" s="38"/>
      <c r="C257" s="267" t="s">
        <v>641</v>
      </c>
      <c r="D257" s="267" t="s">
        <v>373</v>
      </c>
      <c r="E257" s="268" t="s">
        <v>642</v>
      </c>
      <c r="F257" s="269" t="s">
        <v>643</v>
      </c>
      <c r="G257" s="270" t="s">
        <v>155</v>
      </c>
      <c r="H257" s="271">
        <v>13</v>
      </c>
      <c r="I257" s="272"/>
      <c r="J257" s="273">
        <f>ROUND(I257*H257,2)</f>
        <v>0</v>
      </c>
      <c r="K257" s="269" t="s">
        <v>1</v>
      </c>
      <c r="L257" s="274"/>
      <c r="M257" s="275" t="s">
        <v>1</v>
      </c>
      <c r="N257" s="276" t="s">
        <v>43</v>
      </c>
      <c r="O257" s="90"/>
      <c r="P257" s="235">
        <f>O257*H257</f>
        <v>0</v>
      </c>
      <c r="Q257" s="235">
        <v>0.0015</v>
      </c>
      <c r="R257" s="235">
        <f>Q257*H257</f>
        <v>0.0195</v>
      </c>
      <c r="S257" s="235">
        <v>0</v>
      </c>
      <c r="T257" s="236">
        <f>S257*H257</f>
        <v>0</v>
      </c>
      <c r="U257" s="37"/>
      <c r="V257" s="37"/>
      <c r="W257" s="37"/>
      <c r="X257" s="37"/>
      <c r="Y257" s="37"/>
      <c r="Z257" s="37"/>
      <c r="AA257" s="37"/>
      <c r="AB257" s="37"/>
      <c r="AC257" s="37"/>
      <c r="AD257" s="37"/>
      <c r="AE257" s="37"/>
      <c r="AR257" s="237" t="s">
        <v>173</v>
      </c>
      <c r="AT257" s="237" t="s">
        <v>373</v>
      </c>
      <c r="AU257" s="237" t="s">
        <v>87</v>
      </c>
      <c r="AY257" s="16" t="s">
        <v>131</v>
      </c>
      <c r="BE257" s="238">
        <f>IF(N257="základní",J257,0)</f>
        <v>0</v>
      </c>
      <c r="BF257" s="238">
        <f>IF(N257="snížená",J257,0)</f>
        <v>0</v>
      </c>
      <c r="BG257" s="238">
        <f>IF(N257="zákl. přenesená",J257,0)</f>
        <v>0</v>
      </c>
      <c r="BH257" s="238">
        <f>IF(N257="sníž. přenesená",J257,0)</f>
        <v>0</v>
      </c>
      <c r="BI257" s="238">
        <f>IF(N257="nulová",J257,0)</f>
        <v>0</v>
      </c>
      <c r="BJ257" s="16" t="s">
        <v>85</v>
      </c>
      <c r="BK257" s="238">
        <f>ROUND(I257*H257,2)</f>
        <v>0</v>
      </c>
      <c r="BL257" s="16" t="s">
        <v>138</v>
      </c>
      <c r="BM257" s="237" t="s">
        <v>644</v>
      </c>
    </row>
    <row r="258" s="2" customFormat="1" ht="16.5" customHeight="1">
      <c r="A258" s="37"/>
      <c r="B258" s="38"/>
      <c r="C258" s="267" t="s">
        <v>645</v>
      </c>
      <c r="D258" s="267" t="s">
        <v>373</v>
      </c>
      <c r="E258" s="268" t="s">
        <v>646</v>
      </c>
      <c r="F258" s="269" t="s">
        <v>647</v>
      </c>
      <c r="G258" s="270" t="s">
        <v>155</v>
      </c>
      <c r="H258" s="271">
        <v>25</v>
      </c>
      <c r="I258" s="272"/>
      <c r="J258" s="273">
        <f>ROUND(I258*H258,2)</f>
        <v>0</v>
      </c>
      <c r="K258" s="269" t="s">
        <v>1</v>
      </c>
      <c r="L258" s="274"/>
      <c r="M258" s="275" t="s">
        <v>1</v>
      </c>
      <c r="N258" s="276" t="s">
        <v>43</v>
      </c>
      <c r="O258" s="90"/>
      <c r="P258" s="235">
        <f>O258*H258</f>
        <v>0</v>
      </c>
      <c r="Q258" s="235">
        <v>0.0015</v>
      </c>
      <c r="R258" s="235">
        <f>Q258*H258</f>
        <v>0.037499999999999999</v>
      </c>
      <c r="S258" s="235">
        <v>0</v>
      </c>
      <c r="T258" s="236">
        <f>S258*H258</f>
        <v>0</v>
      </c>
      <c r="U258" s="37"/>
      <c r="V258" s="37"/>
      <c r="W258" s="37"/>
      <c r="X258" s="37"/>
      <c r="Y258" s="37"/>
      <c r="Z258" s="37"/>
      <c r="AA258" s="37"/>
      <c r="AB258" s="37"/>
      <c r="AC258" s="37"/>
      <c r="AD258" s="37"/>
      <c r="AE258" s="37"/>
      <c r="AR258" s="237" t="s">
        <v>173</v>
      </c>
      <c r="AT258" s="237" t="s">
        <v>373</v>
      </c>
      <c r="AU258" s="237" t="s">
        <v>87</v>
      </c>
      <c r="AY258" s="16" t="s">
        <v>131</v>
      </c>
      <c r="BE258" s="238">
        <f>IF(N258="základní",J258,0)</f>
        <v>0</v>
      </c>
      <c r="BF258" s="238">
        <f>IF(N258="snížená",J258,0)</f>
        <v>0</v>
      </c>
      <c r="BG258" s="238">
        <f>IF(N258="zákl. přenesená",J258,0)</f>
        <v>0</v>
      </c>
      <c r="BH258" s="238">
        <f>IF(N258="sníž. přenesená",J258,0)</f>
        <v>0</v>
      </c>
      <c r="BI258" s="238">
        <f>IF(N258="nulová",J258,0)</f>
        <v>0</v>
      </c>
      <c r="BJ258" s="16" t="s">
        <v>85</v>
      </c>
      <c r="BK258" s="238">
        <f>ROUND(I258*H258,2)</f>
        <v>0</v>
      </c>
      <c r="BL258" s="16" t="s">
        <v>138</v>
      </c>
      <c r="BM258" s="237" t="s">
        <v>648</v>
      </c>
    </row>
    <row r="259" s="2" customFormat="1" ht="16.5" customHeight="1">
      <c r="A259" s="37"/>
      <c r="B259" s="38"/>
      <c r="C259" s="267" t="s">
        <v>649</v>
      </c>
      <c r="D259" s="267" t="s">
        <v>373</v>
      </c>
      <c r="E259" s="268" t="s">
        <v>650</v>
      </c>
      <c r="F259" s="269" t="s">
        <v>651</v>
      </c>
      <c r="G259" s="270" t="s">
        <v>155</v>
      </c>
      <c r="H259" s="271">
        <v>25</v>
      </c>
      <c r="I259" s="272"/>
      <c r="J259" s="273">
        <f>ROUND(I259*H259,2)</f>
        <v>0</v>
      </c>
      <c r="K259" s="269" t="s">
        <v>1</v>
      </c>
      <c r="L259" s="274"/>
      <c r="M259" s="275" t="s">
        <v>1</v>
      </c>
      <c r="N259" s="276" t="s">
        <v>43</v>
      </c>
      <c r="O259" s="90"/>
      <c r="P259" s="235">
        <f>O259*H259</f>
        <v>0</v>
      </c>
      <c r="Q259" s="235">
        <v>0.0015</v>
      </c>
      <c r="R259" s="235">
        <f>Q259*H259</f>
        <v>0.037499999999999999</v>
      </c>
      <c r="S259" s="235">
        <v>0</v>
      </c>
      <c r="T259" s="236">
        <f>S259*H259</f>
        <v>0</v>
      </c>
      <c r="U259" s="37"/>
      <c r="V259" s="37"/>
      <c r="W259" s="37"/>
      <c r="X259" s="37"/>
      <c r="Y259" s="37"/>
      <c r="Z259" s="37"/>
      <c r="AA259" s="37"/>
      <c r="AB259" s="37"/>
      <c r="AC259" s="37"/>
      <c r="AD259" s="37"/>
      <c r="AE259" s="37"/>
      <c r="AR259" s="237" t="s">
        <v>173</v>
      </c>
      <c r="AT259" s="237" t="s">
        <v>373</v>
      </c>
      <c r="AU259" s="237" t="s">
        <v>87</v>
      </c>
      <c r="AY259" s="16" t="s">
        <v>131</v>
      </c>
      <c r="BE259" s="238">
        <f>IF(N259="základní",J259,0)</f>
        <v>0</v>
      </c>
      <c r="BF259" s="238">
        <f>IF(N259="snížená",J259,0)</f>
        <v>0</v>
      </c>
      <c r="BG259" s="238">
        <f>IF(N259="zákl. přenesená",J259,0)</f>
        <v>0</v>
      </c>
      <c r="BH259" s="238">
        <f>IF(N259="sníž. přenesená",J259,0)</f>
        <v>0</v>
      </c>
      <c r="BI259" s="238">
        <f>IF(N259="nulová",J259,0)</f>
        <v>0</v>
      </c>
      <c r="BJ259" s="16" t="s">
        <v>85</v>
      </c>
      <c r="BK259" s="238">
        <f>ROUND(I259*H259,2)</f>
        <v>0</v>
      </c>
      <c r="BL259" s="16" t="s">
        <v>138</v>
      </c>
      <c r="BM259" s="237" t="s">
        <v>652</v>
      </c>
    </row>
    <row r="260" s="2" customFormat="1" ht="16.5" customHeight="1">
      <c r="A260" s="37"/>
      <c r="B260" s="38"/>
      <c r="C260" s="267" t="s">
        <v>653</v>
      </c>
      <c r="D260" s="267" t="s">
        <v>373</v>
      </c>
      <c r="E260" s="268" t="s">
        <v>654</v>
      </c>
      <c r="F260" s="269" t="s">
        <v>655</v>
      </c>
      <c r="G260" s="270" t="s">
        <v>155</v>
      </c>
      <c r="H260" s="271">
        <v>25</v>
      </c>
      <c r="I260" s="272"/>
      <c r="J260" s="273">
        <f>ROUND(I260*H260,2)</f>
        <v>0</v>
      </c>
      <c r="K260" s="269" t="s">
        <v>1</v>
      </c>
      <c r="L260" s="274"/>
      <c r="M260" s="275" t="s">
        <v>1</v>
      </c>
      <c r="N260" s="276" t="s">
        <v>43</v>
      </c>
      <c r="O260" s="90"/>
      <c r="P260" s="235">
        <f>O260*H260</f>
        <v>0</v>
      </c>
      <c r="Q260" s="235">
        <v>0.0015</v>
      </c>
      <c r="R260" s="235">
        <f>Q260*H260</f>
        <v>0.037499999999999999</v>
      </c>
      <c r="S260" s="235">
        <v>0</v>
      </c>
      <c r="T260" s="236">
        <f>S260*H260</f>
        <v>0</v>
      </c>
      <c r="U260" s="37"/>
      <c r="V260" s="37"/>
      <c r="W260" s="37"/>
      <c r="X260" s="37"/>
      <c r="Y260" s="37"/>
      <c r="Z260" s="37"/>
      <c r="AA260" s="37"/>
      <c r="AB260" s="37"/>
      <c r="AC260" s="37"/>
      <c r="AD260" s="37"/>
      <c r="AE260" s="37"/>
      <c r="AR260" s="237" t="s">
        <v>173</v>
      </c>
      <c r="AT260" s="237" t="s">
        <v>373</v>
      </c>
      <c r="AU260" s="237" t="s">
        <v>87</v>
      </c>
      <c r="AY260" s="16" t="s">
        <v>131</v>
      </c>
      <c r="BE260" s="238">
        <f>IF(N260="základní",J260,0)</f>
        <v>0</v>
      </c>
      <c r="BF260" s="238">
        <f>IF(N260="snížená",J260,0)</f>
        <v>0</v>
      </c>
      <c r="BG260" s="238">
        <f>IF(N260="zákl. přenesená",J260,0)</f>
        <v>0</v>
      </c>
      <c r="BH260" s="238">
        <f>IF(N260="sníž. přenesená",J260,0)</f>
        <v>0</v>
      </c>
      <c r="BI260" s="238">
        <f>IF(N260="nulová",J260,0)</f>
        <v>0</v>
      </c>
      <c r="BJ260" s="16" t="s">
        <v>85</v>
      </c>
      <c r="BK260" s="238">
        <f>ROUND(I260*H260,2)</f>
        <v>0</v>
      </c>
      <c r="BL260" s="16" t="s">
        <v>138</v>
      </c>
      <c r="BM260" s="237" t="s">
        <v>656</v>
      </c>
    </row>
    <row r="261" s="2" customFormat="1" ht="16.5" customHeight="1">
      <c r="A261" s="37"/>
      <c r="B261" s="38"/>
      <c r="C261" s="267" t="s">
        <v>657</v>
      </c>
      <c r="D261" s="267" t="s">
        <v>373</v>
      </c>
      <c r="E261" s="268" t="s">
        <v>658</v>
      </c>
      <c r="F261" s="269" t="s">
        <v>659</v>
      </c>
      <c r="G261" s="270" t="s">
        <v>155</v>
      </c>
      <c r="H261" s="271">
        <v>13</v>
      </c>
      <c r="I261" s="272"/>
      <c r="J261" s="273">
        <f>ROUND(I261*H261,2)</f>
        <v>0</v>
      </c>
      <c r="K261" s="269" t="s">
        <v>1</v>
      </c>
      <c r="L261" s="274"/>
      <c r="M261" s="275" t="s">
        <v>1</v>
      </c>
      <c r="N261" s="276" t="s">
        <v>43</v>
      </c>
      <c r="O261" s="90"/>
      <c r="P261" s="235">
        <f>O261*H261</f>
        <v>0</v>
      </c>
      <c r="Q261" s="235">
        <v>0.0015</v>
      </c>
      <c r="R261" s="235">
        <f>Q261*H261</f>
        <v>0.0195</v>
      </c>
      <c r="S261" s="235">
        <v>0</v>
      </c>
      <c r="T261" s="236">
        <f>S261*H261</f>
        <v>0</v>
      </c>
      <c r="U261" s="37"/>
      <c r="V261" s="37"/>
      <c r="W261" s="37"/>
      <c r="X261" s="37"/>
      <c r="Y261" s="37"/>
      <c r="Z261" s="37"/>
      <c r="AA261" s="37"/>
      <c r="AB261" s="37"/>
      <c r="AC261" s="37"/>
      <c r="AD261" s="37"/>
      <c r="AE261" s="37"/>
      <c r="AR261" s="237" t="s">
        <v>173</v>
      </c>
      <c r="AT261" s="237" t="s">
        <v>373</v>
      </c>
      <c r="AU261" s="237" t="s">
        <v>87</v>
      </c>
      <c r="AY261" s="16" t="s">
        <v>131</v>
      </c>
      <c r="BE261" s="238">
        <f>IF(N261="základní",J261,0)</f>
        <v>0</v>
      </c>
      <c r="BF261" s="238">
        <f>IF(N261="snížená",J261,0)</f>
        <v>0</v>
      </c>
      <c r="BG261" s="238">
        <f>IF(N261="zákl. přenesená",J261,0)</f>
        <v>0</v>
      </c>
      <c r="BH261" s="238">
        <f>IF(N261="sníž. přenesená",J261,0)</f>
        <v>0</v>
      </c>
      <c r="BI261" s="238">
        <f>IF(N261="nulová",J261,0)</f>
        <v>0</v>
      </c>
      <c r="BJ261" s="16" t="s">
        <v>85</v>
      </c>
      <c r="BK261" s="238">
        <f>ROUND(I261*H261,2)</f>
        <v>0</v>
      </c>
      <c r="BL261" s="16" t="s">
        <v>138</v>
      </c>
      <c r="BM261" s="237" t="s">
        <v>660</v>
      </c>
    </row>
    <row r="262" s="2" customFormat="1" ht="16.5" customHeight="1">
      <c r="A262" s="37"/>
      <c r="B262" s="38"/>
      <c r="C262" s="267" t="s">
        <v>661</v>
      </c>
      <c r="D262" s="267" t="s">
        <v>373</v>
      </c>
      <c r="E262" s="268" t="s">
        <v>662</v>
      </c>
      <c r="F262" s="269" t="s">
        <v>663</v>
      </c>
      <c r="G262" s="270" t="s">
        <v>155</v>
      </c>
      <c r="H262" s="271">
        <v>13</v>
      </c>
      <c r="I262" s="272"/>
      <c r="J262" s="273">
        <f>ROUND(I262*H262,2)</f>
        <v>0</v>
      </c>
      <c r="K262" s="269" t="s">
        <v>1</v>
      </c>
      <c r="L262" s="274"/>
      <c r="M262" s="275" t="s">
        <v>1</v>
      </c>
      <c r="N262" s="276" t="s">
        <v>43</v>
      </c>
      <c r="O262" s="90"/>
      <c r="P262" s="235">
        <f>O262*H262</f>
        <v>0</v>
      </c>
      <c r="Q262" s="235">
        <v>0.0015</v>
      </c>
      <c r="R262" s="235">
        <f>Q262*H262</f>
        <v>0.0195</v>
      </c>
      <c r="S262" s="235">
        <v>0</v>
      </c>
      <c r="T262" s="236">
        <f>S262*H262</f>
        <v>0</v>
      </c>
      <c r="U262" s="37"/>
      <c r="V262" s="37"/>
      <c r="W262" s="37"/>
      <c r="X262" s="37"/>
      <c r="Y262" s="37"/>
      <c r="Z262" s="37"/>
      <c r="AA262" s="37"/>
      <c r="AB262" s="37"/>
      <c r="AC262" s="37"/>
      <c r="AD262" s="37"/>
      <c r="AE262" s="37"/>
      <c r="AR262" s="237" t="s">
        <v>173</v>
      </c>
      <c r="AT262" s="237" t="s">
        <v>373</v>
      </c>
      <c r="AU262" s="237" t="s">
        <v>87</v>
      </c>
      <c r="AY262" s="16" t="s">
        <v>131</v>
      </c>
      <c r="BE262" s="238">
        <f>IF(N262="základní",J262,0)</f>
        <v>0</v>
      </c>
      <c r="BF262" s="238">
        <f>IF(N262="snížená",J262,0)</f>
        <v>0</v>
      </c>
      <c r="BG262" s="238">
        <f>IF(N262="zákl. přenesená",J262,0)</f>
        <v>0</v>
      </c>
      <c r="BH262" s="238">
        <f>IF(N262="sníž. přenesená",J262,0)</f>
        <v>0</v>
      </c>
      <c r="BI262" s="238">
        <f>IF(N262="nulová",J262,0)</f>
        <v>0</v>
      </c>
      <c r="BJ262" s="16" t="s">
        <v>85</v>
      </c>
      <c r="BK262" s="238">
        <f>ROUND(I262*H262,2)</f>
        <v>0</v>
      </c>
      <c r="BL262" s="16" t="s">
        <v>138</v>
      </c>
      <c r="BM262" s="237" t="s">
        <v>664</v>
      </c>
    </row>
    <row r="263" s="2" customFormat="1" ht="16.5" customHeight="1">
      <c r="A263" s="37"/>
      <c r="B263" s="38"/>
      <c r="C263" s="267" t="s">
        <v>665</v>
      </c>
      <c r="D263" s="267" t="s">
        <v>373</v>
      </c>
      <c r="E263" s="268" t="s">
        <v>666</v>
      </c>
      <c r="F263" s="269" t="s">
        <v>667</v>
      </c>
      <c r="G263" s="270" t="s">
        <v>155</v>
      </c>
      <c r="H263" s="271">
        <v>63</v>
      </c>
      <c r="I263" s="272"/>
      <c r="J263" s="273">
        <f>ROUND(I263*H263,2)</f>
        <v>0</v>
      </c>
      <c r="K263" s="269" t="s">
        <v>1</v>
      </c>
      <c r="L263" s="274"/>
      <c r="M263" s="275" t="s">
        <v>1</v>
      </c>
      <c r="N263" s="276" t="s">
        <v>43</v>
      </c>
      <c r="O263" s="90"/>
      <c r="P263" s="235">
        <f>O263*H263</f>
        <v>0</v>
      </c>
      <c r="Q263" s="235">
        <v>0.0015</v>
      </c>
      <c r="R263" s="235">
        <f>Q263*H263</f>
        <v>0.094500000000000001</v>
      </c>
      <c r="S263" s="235">
        <v>0</v>
      </c>
      <c r="T263" s="236">
        <f>S263*H263</f>
        <v>0</v>
      </c>
      <c r="U263" s="37"/>
      <c r="V263" s="37"/>
      <c r="W263" s="37"/>
      <c r="X263" s="37"/>
      <c r="Y263" s="37"/>
      <c r="Z263" s="37"/>
      <c r="AA263" s="37"/>
      <c r="AB263" s="37"/>
      <c r="AC263" s="37"/>
      <c r="AD263" s="37"/>
      <c r="AE263" s="37"/>
      <c r="AR263" s="237" t="s">
        <v>173</v>
      </c>
      <c r="AT263" s="237" t="s">
        <v>373</v>
      </c>
      <c r="AU263" s="237" t="s">
        <v>87</v>
      </c>
      <c r="AY263" s="16" t="s">
        <v>131</v>
      </c>
      <c r="BE263" s="238">
        <f>IF(N263="základní",J263,0)</f>
        <v>0</v>
      </c>
      <c r="BF263" s="238">
        <f>IF(N263="snížená",J263,0)</f>
        <v>0</v>
      </c>
      <c r="BG263" s="238">
        <f>IF(N263="zákl. přenesená",J263,0)</f>
        <v>0</v>
      </c>
      <c r="BH263" s="238">
        <f>IF(N263="sníž. přenesená",J263,0)</f>
        <v>0</v>
      </c>
      <c r="BI263" s="238">
        <f>IF(N263="nulová",J263,0)</f>
        <v>0</v>
      </c>
      <c r="BJ263" s="16" t="s">
        <v>85</v>
      </c>
      <c r="BK263" s="238">
        <f>ROUND(I263*H263,2)</f>
        <v>0</v>
      </c>
      <c r="BL263" s="16" t="s">
        <v>138</v>
      </c>
      <c r="BM263" s="237" t="s">
        <v>668</v>
      </c>
    </row>
    <row r="264" s="2" customFormat="1" ht="16.5" customHeight="1">
      <c r="A264" s="37"/>
      <c r="B264" s="38"/>
      <c r="C264" s="267" t="s">
        <v>669</v>
      </c>
      <c r="D264" s="267" t="s">
        <v>373</v>
      </c>
      <c r="E264" s="268" t="s">
        <v>670</v>
      </c>
      <c r="F264" s="269" t="s">
        <v>671</v>
      </c>
      <c r="G264" s="270" t="s">
        <v>155</v>
      </c>
      <c r="H264" s="271">
        <v>25</v>
      </c>
      <c r="I264" s="272"/>
      <c r="J264" s="273">
        <f>ROUND(I264*H264,2)</f>
        <v>0</v>
      </c>
      <c r="K264" s="269" t="s">
        <v>1</v>
      </c>
      <c r="L264" s="274"/>
      <c r="M264" s="275" t="s">
        <v>1</v>
      </c>
      <c r="N264" s="276" t="s">
        <v>43</v>
      </c>
      <c r="O264" s="90"/>
      <c r="P264" s="235">
        <f>O264*H264</f>
        <v>0</v>
      </c>
      <c r="Q264" s="235">
        <v>0.0015</v>
      </c>
      <c r="R264" s="235">
        <f>Q264*H264</f>
        <v>0.037499999999999999</v>
      </c>
      <c r="S264" s="235">
        <v>0</v>
      </c>
      <c r="T264" s="236">
        <f>S264*H264</f>
        <v>0</v>
      </c>
      <c r="U264" s="37"/>
      <c r="V264" s="37"/>
      <c r="W264" s="37"/>
      <c r="X264" s="37"/>
      <c r="Y264" s="37"/>
      <c r="Z264" s="37"/>
      <c r="AA264" s="37"/>
      <c r="AB264" s="37"/>
      <c r="AC264" s="37"/>
      <c r="AD264" s="37"/>
      <c r="AE264" s="37"/>
      <c r="AR264" s="237" t="s">
        <v>173</v>
      </c>
      <c r="AT264" s="237" t="s">
        <v>373</v>
      </c>
      <c r="AU264" s="237" t="s">
        <v>87</v>
      </c>
      <c r="AY264" s="16" t="s">
        <v>131</v>
      </c>
      <c r="BE264" s="238">
        <f>IF(N264="základní",J264,0)</f>
        <v>0</v>
      </c>
      <c r="BF264" s="238">
        <f>IF(N264="snížená",J264,0)</f>
        <v>0</v>
      </c>
      <c r="BG264" s="238">
        <f>IF(N264="zákl. přenesená",J264,0)</f>
        <v>0</v>
      </c>
      <c r="BH264" s="238">
        <f>IF(N264="sníž. přenesená",J264,0)</f>
        <v>0</v>
      </c>
      <c r="BI264" s="238">
        <f>IF(N264="nulová",J264,0)</f>
        <v>0</v>
      </c>
      <c r="BJ264" s="16" t="s">
        <v>85</v>
      </c>
      <c r="BK264" s="238">
        <f>ROUND(I264*H264,2)</f>
        <v>0</v>
      </c>
      <c r="BL264" s="16" t="s">
        <v>138</v>
      </c>
      <c r="BM264" s="237" t="s">
        <v>672</v>
      </c>
    </row>
    <row r="265" s="2" customFormat="1" ht="16.5" customHeight="1">
      <c r="A265" s="37"/>
      <c r="B265" s="38"/>
      <c r="C265" s="267" t="s">
        <v>673</v>
      </c>
      <c r="D265" s="267" t="s">
        <v>373</v>
      </c>
      <c r="E265" s="268" t="s">
        <v>674</v>
      </c>
      <c r="F265" s="269" t="s">
        <v>675</v>
      </c>
      <c r="G265" s="270" t="s">
        <v>155</v>
      </c>
      <c r="H265" s="271">
        <v>25</v>
      </c>
      <c r="I265" s="272"/>
      <c r="J265" s="273">
        <f>ROUND(I265*H265,2)</f>
        <v>0</v>
      </c>
      <c r="K265" s="269" t="s">
        <v>1</v>
      </c>
      <c r="L265" s="274"/>
      <c r="M265" s="275" t="s">
        <v>1</v>
      </c>
      <c r="N265" s="276" t="s">
        <v>43</v>
      </c>
      <c r="O265" s="90"/>
      <c r="P265" s="235">
        <f>O265*H265</f>
        <v>0</v>
      </c>
      <c r="Q265" s="235">
        <v>0.0015</v>
      </c>
      <c r="R265" s="235">
        <f>Q265*H265</f>
        <v>0.037499999999999999</v>
      </c>
      <c r="S265" s="235">
        <v>0</v>
      </c>
      <c r="T265" s="236">
        <f>S265*H265</f>
        <v>0</v>
      </c>
      <c r="U265" s="37"/>
      <c r="V265" s="37"/>
      <c r="W265" s="37"/>
      <c r="X265" s="37"/>
      <c r="Y265" s="37"/>
      <c r="Z265" s="37"/>
      <c r="AA265" s="37"/>
      <c r="AB265" s="37"/>
      <c r="AC265" s="37"/>
      <c r="AD265" s="37"/>
      <c r="AE265" s="37"/>
      <c r="AR265" s="237" t="s">
        <v>173</v>
      </c>
      <c r="AT265" s="237" t="s">
        <v>373</v>
      </c>
      <c r="AU265" s="237" t="s">
        <v>87</v>
      </c>
      <c r="AY265" s="16" t="s">
        <v>131</v>
      </c>
      <c r="BE265" s="238">
        <f>IF(N265="základní",J265,0)</f>
        <v>0</v>
      </c>
      <c r="BF265" s="238">
        <f>IF(N265="snížená",J265,0)</f>
        <v>0</v>
      </c>
      <c r="BG265" s="238">
        <f>IF(N265="zákl. přenesená",J265,0)</f>
        <v>0</v>
      </c>
      <c r="BH265" s="238">
        <f>IF(N265="sníž. přenesená",J265,0)</f>
        <v>0</v>
      </c>
      <c r="BI265" s="238">
        <f>IF(N265="nulová",J265,0)</f>
        <v>0</v>
      </c>
      <c r="BJ265" s="16" t="s">
        <v>85</v>
      </c>
      <c r="BK265" s="238">
        <f>ROUND(I265*H265,2)</f>
        <v>0</v>
      </c>
      <c r="BL265" s="16" t="s">
        <v>138</v>
      </c>
      <c r="BM265" s="237" t="s">
        <v>676</v>
      </c>
    </row>
    <row r="266" s="2" customFormat="1" ht="16.5" customHeight="1">
      <c r="A266" s="37"/>
      <c r="B266" s="38"/>
      <c r="C266" s="267" t="s">
        <v>677</v>
      </c>
      <c r="D266" s="267" t="s">
        <v>373</v>
      </c>
      <c r="E266" s="268" t="s">
        <v>678</v>
      </c>
      <c r="F266" s="269" t="s">
        <v>679</v>
      </c>
      <c r="G266" s="270" t="s">
        <v>155</v>
      </c>
      <c r="H266" s="271">
        <v>25</v>
      </c>
      <c r="I266" s="272"/>
      <c r="J266" s="273">
        <f>ROUND(I266*H266,2)</f>
        <v>0</v>
      </c>
      <c r="K266" s="269" t="s">
        <v>1</v>
      </c>
      <c r="L266" s="274"/>
      <c r="M266" s="275" t="s">
        <v>1</v>
      </c>
      <c r="N266" s="276" t="s">
        <v>43</v>
      </c>
      <c r="O266" s="90"/>
      <c r="P266" s="235">
        <f>O266*H266</f>
        <v>0</v>
      </c>
      <c r="Q266" s="235">
        <v>0.0015</v>
      </c>
      <c r="R266" s="235">
        <f>Q266*H266</f>
        <v>0.037499999999999999</v>
      </c>
      <c r="S266" s="235">
        <v>0</v>
      </c>
      <c r="T266" s="236">
        <f>S266*H266</f>
        <v>0</v>
      </c>
      <c r="U266" s="37"/>
      <c r="V266" s="37"/>
      <c r="W266" s="37"/>
      <c r="X266" s="37"/>
      <c r="Y266" s="37"/>
      <c r="Z266" s="37"/>
      <c r="AA266" s="37"/>
      <c r="AB266" s="37"/>
      <c r="AC266" s="37"/>
      <c r="AD266" s="37"/>
      <c r="AE266" s="37"/>
      <c r="AR266" s="237" t="s">
        <v>173</v>
      </c>
      <c r="AT266" s="237" t="s">
        <v>373</v>
      </c>
      <c r="AU266" s="237" t="s">
        <v>87</v>
      </c>
      <c r="AY266" s="16" t="s">
        <v>131</v>
      </c>
      <c r="BE266" s="238">
        <f>IF(N266="základní",J266,0)</f>
        <v>0</v>
      </c>
      <c r="BF266" s="238">
        <f>IF(N266="snížená",J266,0)</f>
        <v>0</v>
      </c>
      <c r="BG266" s="238">
        <f>IF(N266="zákl. přenesená",J266,0)</f>
        <v>0</v>
      </c>
      <c r="BH266" s="238">
        <f>IF(N266="sníž. přenesená",J266,0)</f>
        <v>0</v>
      </c>
      <c r="BI266" s="238">
        <f>IF(N266="nulová",J266,0)</f>
        <v>0</v>
      </c>
      <c r="BJ266" s="16" t="s">
        <v>85</v>
      </c>
      <c r="BK266" s="238">
        <f>ROUND(I266*H266,2)</f>
        <v>0</v>
      </c>
      <c r="BL266" s="16" t="s">
        <v>138</v>
      </c>
      <c r="BM266" s="237" t="s">
        <v>680</v>
      </c>
    </row>
    <row r="267" s="2" customFormat="1" ht="16.5" customHeight="1">
      <c r="A267" s="37"/>
      <c r="B267" s="38"/>
      <c r="C267" s="267" t="s">
        <v>681</v>
      </c>
      <c r="D267" s="267" t="s">
        <v>373</v>
      </c>
      <c r="E267" s="268" t="s">
        <v>682</v>
      </c>
      <c r="F267" s="269" t="s">
        <v>683</v>
      </c>
      <c r="G267" s="270" t="s">
        <v>155</v>
      </c>
      <c r="H267" s="271">
        <v>50</v>
      </c>
      <c r="I267" s="272"/>
      <c r="J267" s="273">
        <f>ROUND(I267*H267,2)</f>
        <v>0</v>
      </c>
      <c r="K267" s="269" t="s">
        <v>1</v>
      </c>
      <c r="L267" s="274"/>
      <c r="M267" s="275" t="s">
        <v>1</v>
      </c>
      <c r="N267" s="276" t="s">
        <v>43</v>
      </c>
      <c r="O267" s="90"/>
      <c r="P267" s="235">
        <f>O267*H267</f>
        <v>0</v>
      </c>
      <c r="Q267" s="235">
        <v>0.0015</v>
      </c>
      <c r="R267" s="235">
        <f>Q267*H267</f>
        <v>0.074999999999999997</v>
      </c>
      <c r="S267" s="235">
        <v>0</v>
      </c>
      <c r="T267" s="236">
        <f>S267*H267</f>
        <v>0</v>
      </c>
      <c r="U267" s="37"/>
      <c r="V267" s="37"/>
      <c r="W267" s="37"/>
      <c r="X267" s="37"/>
      <c r="Y267" s="37"/>
      <c r="Z267" s="37"/>
      <c r="AA267" s="37"/>
      <c r="AB267" s="37"/>
      <c r="AC267" s="37"/>
      <c r="AD267" s="37"/>
      <c r="AE267" s="37"/>
      <c r="AR267" s="237" t="s">
        <v>173</v>
      </c>
      <c r="AT267" s="237" t="s">
        <v>373</v>
      </c>
      <c r="AU267" s="237" t="s">
        <v>87</v>
      </c>
      <c r="AY267" s="16" t="s">
        <v>131</v>
      </c>
      <c r="BE267" s="238">
        <f>IF(N267="základní",J267,0)</f>
        <v>0</v>
      </c>
      <c r="BF267" s="238">
        <f>IF(N267="snížená",J267,0)</f>
        <v>0</v>
      </c>
      <c r="BG267" s="238">
        <f>IF(N267="zákl. přenesená",J267,0)</f>
        <v>0</v>
      </c>
      <c r="BH267" s="238">
        <f>IF(N267="sníž. přenesená",J267,0)</f>
        <v>0</v>
      </c>
      <c r="BI267" s="238">
        <f>IF(N267="nulová",J267,0)</f>
        <v>0</v>
      </c>
      <c r="BJ267" s="16" t="s">
        <v>85</v>
      </c>
      <c r="BK267" s="238">
        <f>ROUND(I267*H267,2)</f>
        <v>0</v>
      </c>
      <c r="BL267" s="16" t="s">
        <v>138</v>
      </c>
      <c r="BM267" s="237" t="s">
        <v>684</v>
      </c>
    </row>
    <row r="268" s="2" customFormat="1" ht="16.5" customHeight="1">
      <c r="A268" s="37"/>
      <c r="B268" s="38"/>
      <c r="C268" s="267" t="s">
        <v>685</v>
      </c>
      <c r="D268" s="267" t="s">
        <v>373</v>
      </c>
      <c r="E268" s="268" t="s">
        <v>686</v>
      </c>
      <c r="F268" s="269" t="s">
        <v>687</v>
      </c>
      <c r="G268" s="270" t="s">
        <v>155</v>
      </c>
      <c r="H268" s="271">
        <v>25</v>
      </c>
      <c r="I268" s="272"/>
      <c r="J268" s="273">
        <f>ROUND(I268*H268,2)</f>
        <v>0</v>
      </c>
      <c r="K268" s="269" t="s">
        <v>1</v>
      </c>
      <c r="L268" s="274"/>
      <c r="M268" s="275" t="s">
        <v>1</v>
      </c>
      <c r="N268" s="276" t="s">
        <v>43</v>
      </c>
      <c r="O268" s="90"/>
      <c r="P268" s="235">
        <f>O268*H268</f>
        <v>0</v>
      </c>
      <c r="Q268" s="235">
        <v>0.0015</v>
      </c>
      <c r="R268" s="235">
        <f>Q268*H268</f>
        <v>0.037499999999999999</v>
      </c>
      <c r="S268" s="235">
        <v>0</v>
      </c>
      <c r="T268" s="236">
        <f>S268*H268</f>
        <v>0</v>
      </c>
      <c r="U268" s="37"/>
      <c r="V268" s="37"/>
      <c r="W268" s="37"/>
      <c r="X268" s="37"/>
      <c r="Y268" s="37"/>
      <c r="Z268" s="37"/>
      <c r="AA268" s="37"/>
      <c r="AB268" s="37"/>
      <c r="AC268" s="37"/>
      <c r="AD268" s="37"/>
      <c r="AE268" s="37"/>
      <c r="AR268" s="237" t="s">
        <v>173</v>
      </c>
      <c r="AT268" s="237" t="s">
        <v>373</v>
      </c>
      <c r="AU268" s="237" t="s">
        <v>87</v>
      </c>
      <c r="AY268" s="16" t="s">
        <v>131</v>
      </c>
      <c r="BE268" s="238">
        <f>IF(N268="základní",J268,0)</f>
        <v>0</v>
      </c>
      <c r="BF268" s="238">
        <f>IF(N268="snížená",J268,0)</f>
        <v>0</v>
      </c>
      <c r="BG268" s="238">
        <f>IF(N268="zákl. přenesená",J268,0)</f>
        <v>0</v>
      </c>
      <c r="BH268" s="238">
        <f>IF(N268="sníž. přenesená",J268,0)</f>
        <v>0</v>
      </c>
      <c r="BI268" s="238">
        <f>IF(N268="nulová",J268,0)</f>
        <v>0</v>
      </c>
      <c r="BJ268" s="16" t="s">
        <v>85</v>
      </c>
      <c r="BK268" s="238">
        <f>ROUND(I268*H268,2)</f>
        <v>0</v>
      </c>
      <c r="BL268" s="16" t="s">
        <v>138</v>
      </c>
      <c r="BM268" s="237" t="s">
        <v>688</v>
      </c>
    </row>
    <row r="269" s="2" customFormat="1" ht="16.5" customHeight="1">
      <c r="A269" s="37"/>
      <c r="B269" s="38"/>
      <c r="C269" s="267" t="s">
        <v>689</v>
      </c>
      <c r="D269" s="267" t="s">
        <v>373</v>
      </c>
      <c r="E269" s="268" t="s">
        <v>690</v>
      </c>
      <c r="F269" s="269" t="s">
        <v>691</v>
      </c>
      <c r="G269" s="270" t="s">
        <v>155</v>
      </c>
      <c r="H269" s="271">
        <v>25</v>
      </c>
      <c r="I269" s="272"/>
      <c r="J269" s="273">
        <f>ROUND(I269*H269,2)</f>
        <v>0</v>
      </c>
      <c r="K269" s="269" t="s">
        <v>1</v>
      </c>
      <c r="L269" s="274"/>
      <c r="M269" s="275" t="s">
        <v>1</v>
      </c>
      <c r="N269" s="276" t="s">
        <v>43</v>
      </c>
      <c r="O269" s="90"/>
      <c r="P269" s="235">
        <f>O269*H269</f>
        <v>0</v>
      </c>
      <c r="Q269" s="235">
        <v>0.0015</v>
      </c>
      <c r="R269" s="235">
        <f>Q269*H269</f>
        <v>0.037499999999999999</v>
      </c>
      <c r="S269" s="235">
        <v>0</v>
      </c>
      <c r="T269" s="236">
        <f>S269*H269</f>
        <v>0</v>
      </c>
      <c r="U269" s="37"/>
      <c r="V269" s="37"/>
      <c r="W269" s="37"/>
      <c r="X269" s="37"/>
      <c r="Y269" s="37"/>
      <c r="Z269" s="37"/>
      <c r="AA269" s="37"/>
      <c r="AB269" s="37"/>
      <c r="AC269" s="37"/>
      <c r="AD269" s="37"/>
      <c r="AE269" s="37"/>
      <c r="AR269" s="237" t="s">
        <v>173</v>
      </c>
      <c r="AT269" s="237" t="s">
        <v>373</v>
      </c>
      <c r="AU269" s="237" t="s">
        <v>87</v>
      </c>
      <c r="AY269" s="16" t="s">
        <v>131</v>
      </c>
      <c r="BE269" s="238">
        <f>IF(N269="základní",J269,0)</f>
        <v>0</v>
      </c>
      <c r="BF269" s="238">
        <f>IF(N269="snížená",J269,0)</f>
        <v>0</v>
      </c>
      <c r="BG269" s="238">
        <f>IF(N269="zákl. přenesená",J269,0)</f>
        <v>0</v>
      </c>
      <c r="BH269" s="238">
        <f>IF(N269="sníž. přenesená",J269,0)</f>
        <v>0</v>
      </c>
      <c r="BI269" s="238">
        <f>IF(N269="nulová",J269,0)</f>
        <v>0</v>
      </c>
      <c r="BJ269" s="16" t="s">
        <v>85</v>
      </c>
      <c r="BK269" s="238">
        <f>ROUND(I269*H269,2)</f>
        <v>0</v>
      </c>
      <c r="BL269" s="16" t="s">
        <v>138</v>
      </c>
      <c r="BM269" s="237" t="s">
        <v>692</v>
      </c>
    </row>
    <row r="270" s="2" customFormat="1" ht="16.5" customHeight="1">
      <c r="A270" s="37"/>
      <c r="B270" s="38"/>
      <c r="C270" s="267" t="s">
        <v>693</v>
      </c>
      <c r="D270" s="267" t="s">
        <v>373</v>
      </c>
      <c r="E270" s="268" t="s">
        <v>694</v>
      </c>
      <c r="F270" s="269" t="s">
        <v>695</v>
      </c>
      <c r="G270" s="270" t="s">
        <v>155</v>
      </c>
      <c r="H270" s="271">
        <v>125</v>
      </c>
      <c r="I270" s="272"/>
      <c r="J270" s="273">
        <f>ROUND(I270*H270,2)</f>
        <v>0</v>
      </c>
      <c r="K270" s="269" t="s">
        <v>1</v>
      </c>
      <c r="L270" s="274"/>
      <c r="M270" s="275" t="s">
        <v>1</v>
      </c>
      <c r="N270" s="276" t="s">
        <v>43</v>
      </c>
      <c r="O270" s="90"/>
      <c r="P270" s="235">
        <f>O270*H270</f>
        <v>0</v>
      </c>
      <c r="Q270" s="235">
        <v>0.0015</v>
      </c>
      <c r="R270" s="235">
        <f>Q270*H270</f>
        <v>0.1875</v>
      </c>
      <c r="S270" s="235">
        <v>0</v>
      </c>
      <c r="T270" s="236">
        <f>S270*H270</f>
        <v>0</v>
      </c>
      <c r="U270" s="37"/>
      <c r="V270" s="37"/>
      <c r="W270" s="37"/>
      <c r="X270" s="37"/>
      <c r="Y270" s="37"/>
      <c r="Z270" s="37"/>
      <c r="AA270" s="37"/>
      <c r="AB270" s="37"/>
      <c r="AC270" s="37"/>
      <c r="AD270" s="37"/>
      <c r="AE270" s="37"/>
      <c r="AR270" s="237" t="s">
        <v>173</v>
      </c>
      <c r="AT270" s="237" t="s">
        <v>373</v>
      </c>
      <c r="AU270" s="237" t="s">
        <v>87</v>
      </c>
      <c r="AY270" s="16" t="s">
        <v>131</v>
      </c>
      <c r="BE270" s="238">
        <f>IF(N270="základní",J270,0)</f>
        <v>0</v>
      </c>
      <c r="BF270" s="238">
        <f>IF(N270="snížená",J270,0)</f>
        <v>0</v>
      </c>
      <c r="BG270" s="238">
        <f>IF(N270="zákl. přenesená",J270,0)</f>
        <v>0</v>
      </c>
      <c r="BH270" s="238">
        <f>IF(N270="sníž. přenesená",J270,0)</f>
        <v>0</v>
      </c>
      <c r="BI270" s="238">
        <f>IF(N270="nulová",J270,0)</f>
        <v>0</v>
      </c>
      <c r="BJ270" s="16" t="s">
        <v>85</v>
      </c>
      <c r="BK270" s="238">
        <f>ROUND(I270*H270,2)</f>
        <v>0</v>
      </c>
      <c r="BL270" s="16" t="s">
        <v>138</v>
      </c>
      <c r="BM270" s="237" t="s">
        <v>696</v>
      </c>
    </row>
    <row r="271" s="2" customFormat="1" ht="16.5" customHeight="1">
      <c r="A271" s="37"/>
      <c r="B271" s="38"/>
      <c r="C271" s="267" t="s">
        <v>697</v>
      </c>
      <c r="D271" s="267" t="s">
        <v>373</v>
      </c>
      <c r="E271" s="268" t="s">
        <v>698</v>
      </c>
      <c r="F271" s="269" t="s">
        <v>699</v>
      </c>
      <c r="G271" s="270" t="s">
        <v>155</v>
      </c>
      <c r="H271" s="271">
        <v>11</v>
      </c>
      <c r="I271" s="272"/>
      <c r="J271" s="273">
        <f>ROUND(I271*H271,2)</f>
        <v>0</v>
      </c>
      <c r="K271" s="269" t="s">
        <v>1</v>
      </c>
      <c r="L271" s="274"/>
      <c r="M271" s="275" t="s">
        <v>1</v>
      </c>
      <c r="N271" s="276" t="s">
        <v>43</v>
      </c>
      <c r="O271" s="90"/>
      <c r="P271" s="235">
        <f>O271*H271</f>
        <v>0</v>
      </c>
      <c r="Q271" s="235">
        <v>0.0015</v>
      </c>
      <c r="R271" s="235">
        <f>Q271*H271</f>
        <v>0.016500000000000001</v>
      </c>
      <c r="S271" s="235">
        <v>0</v>
      </c>
      <c r="T271" s="236">
        <f>S271*H271</f>
        <v>0</v>
      </c>
      <c r="U271" s="37"/>
      <c r="V271" s="37"/>
      <c r="W271" s="37"/>
      <c r="X271" s="37"/>
      <c r="Y271" s="37"/>
      <c r="Z271" s="37"/>
      <c r="AA271" s="37"/>
      <c r="AB271" s="37"/>
      <c r="AC271" s="37"/>
      <c r="AD271" s="37"/>
      <c r="AE271" s="37"/>
      <c r="AR271" s="237" t="s">
        <v>173</v>
      </c>
      <c r="AT271" s="237" t="s">
        <v>373</v>
      </c>
      <c r="AU271" s="237" t="s">
        <v>87</v>
      </c>
      <c r="AY271" s="16" t="s">
        <v>131</v>
      </c>
      <c r="BE271" s="238">
        <f>IF(N271="základní",J271,0)</f>
        <v>0</v>
      </c>
      <c r="BF271" s="238">
        <f>IF(N271="snížená",J271,0)</f>
        <v>0</v>
      </c>
      <c r="BG271" s="238">
        <f>IF(N271="zákl. přenesená",J271,0)</f>
        <v>0</v>
      </c>
      <c r="BH271" s="238">
        <f>IF(N271="sníž. přenesená",J271,0)</f>
        <v>0</v>
      </c>
      <c r="BI271" s="238">
        <f>IF(N271="nulová",J271,0)</f>
        <v>0</v>
      </c>
      <c r="BJ271" s="16" t="s">
        <v>85</v>
      </c>
      <c r="BK271" s="238">
        <f>ROUND(I271*H271,2)</f>
        <v>0</v>
      </c>
      <c r="BL271" s="16" t="s">
        <v>138</v>
      </c>
      <c r="BM271" s="237" t="s">
        <v>700</v>
      </c>
    </row>
    <row r="272" s="2" customFormat="1" ht="24.15" customHeight="1">
      <c r="A272" s="37"/>
      <c r="B272" s="38"/>
      <c r="C272" s="226" t="s">
        <v>701</v>
      </c>
      <c r="D272" s="226" t="s">
        <v>133</v>
      </c>
      <c r="E272" s="227" t="s">
        <v>702</v>
      </c>
      <c r="F272" s="228" t="s">
        <v>703</v>
      </c>
      <c r="G272" s="229" t="s">
        <v>155</v>
      </c>
      <c r="H272" s="230">
        <v>188</v>
      </c>
      <c r="I272" s="231"/>
      <c r="J272" s="232">
        <f>ROUND(I272*H272,2)</f>
        <v>0</v>
      </c>
      <c r="K272" s="228" t="s">
        <v>137</v>
      </c>
      <c r="L272" s="43"/>
      <c r="M272" s="233" t="s">
        <v>1</v>
      </c>
      <c r="N272" s="234" t="s">
        <v>43</v>
      </c>
      <c r="O272" s="90"/>
      <c r="P272" s="235">
        <f>O272*H272</f>
        <v>0</v>
      </c>
      <c r="Q272" s="235">
        <v>0</v>
      </c>
      <c r="R272" s="235">
        <f>Q272*H272</f>
        <v>0</v>
      </c>
      <c r="S272" s="235">
        <v>0</v>
      </c>
      <c r="T272" s="236">
        <f>S272*H272</f>
        <v>0</v>
      </c>
      <c r="U272" s="37"/>
      <c r="V272" s="37"/>
      <c r="W272" s="37"/>
      <c r="X272" s="37"/>
      <c r="Y272" s="37"/>
      <c r="Z272" s="37"/>
      <c r="AA272" s="37"/>
      <c r="AB272" s="37"/>
      <c r="AC272" s="37"/>
      <c r="AD272" s="37"/>
      <c r="AE272" s="37"/>
      <c r="AR272" s="237" t="s">
        <v>138</v>
      </c>
      <c r="AT272" s="237" t="s">
        <v>133</v>
      </c>
      <c r="AU272" s="237" t="s">
        <v>87</v>
      </c>
      <c r="AY272" s="16" t="s">
        <v>131</v>
      </c>
      <c r="BE272" s="238">
        <f>IF(N272="základní",J272,0)</f>
        <v>0</v>
      </c>
      <c r="BF272" s="238">
        <f>IF(N272="snížená",J272,0)</f>
        <v>0</v>
      </c>
      <c r="BG272" s="238">
        <f>IF(N272="zákl. přenesená",J272,0)</f>
        <v>0</v>
      </c>
      <c r="BH272" s="238">
        <f>IF(N272="sníž. přenesená",J272,0)</f>
        <v>0</v>
      </c>
      <c r="BI272" s="238">
        <f>IF(N272="nulová",J272,0)</f>
        <v>0</v>
      </c>
      <c r="BJ272" s="16" t="s">
        <v>85</v>
      </c>
      <c r="BK272" s="238">
        <f>ROUND(I272*H272,2)</f>
        <v>0</v>
      </c>
      <c r="BL272" s="16" t="s">
        <v>138</v>
      </c>
      <c r="BM272" s="237" t="s">
        <v>704</v>
      </c>
    </row>
    <row r="273" s="2" customFormat="1" ht="16.5" customHeight="1">
      <c r="A273" s="37"/>
      <c r="B273" s="38"/>
      <c r="C273" s="267" t="s">
        <v>705</v>
      </c>
      <c r="D273" s="267" t="s">
        <v>373</v>
      </c>
      <c r="E273" s="268" t="s">
        <v>706</v>
      </c>
      <c r="F273" s="269" t="s">
        <v>707</v>
      </c>
      <c r="G273" s="270" t="s">
        <v>155</v>
      </c>
      <c r="H273" s="271">
        <v>75</v>
      </c>
      <c r="I273" s="272"/>
      <c r="J273" s="273">
        <f>ROUND(I273*H273,2)</f>
        <v>0</v>
      </c>
      <c r="K273" s="269" t="s">
        <v>1</v>
      </c>
      <c r="L273" s="274"/>
      <c r="M273" s="275" t="s">
        <v>1</v>
      </c>
      <c r="N273" s="276" t="s">
        <v>43</v>
      </c>
      <c r="O273" s="90"/>
      <c r="P273" s="235">
        <f>O273*H273</f>
        <v>0</v>
      </c>
      <c r="Q273" s="235">
        <v>0.00012999999999999999</v>
      </c>
      <c r="R273" s="235">
        <f>Q273*H273</f>
        <v>0.00975</v>
      </c>
      <c r="S273" s="235">
        <v>0</v>
      </c>
      <c r="T273" s="236">
        <f>S273*H273</f>
        <v>0</v>
      </c>
      <c r="U273" s="37"/>
      <c r="V273" s="37"/>
      <c r="W273" s="37"/>
      <c r="X273" s="37"/>
      <c r="Y273" s="37"/>
      <c r="Z273" s="37"/>
      <c r="AA273" s="37"/>
      <c r="AB273" s="37"/>
      <c r="AC273" s="37"/>
      <c r="AD273" s="37"/>
      <c r="AE273" s="37"/>
      <c r="AR273" s="237" t="s">
        <v>173</v>
      </c>
      <c r="AT273" s="237" t="s">
        <v>373</v>
      </c>
      <c r="AU273" s="237" t="s">
        <v>87</v>
      </c>
      <c r="AY273" s="16" t="s">
        <v>131</v>
      </c>
      <c r="BE273" s="238">
        <f>IF(N273="základní",J273,0)</f>
        <v>0</v>
      </c>
      <c r="BF273" s="238">
        <f>IF(N273="snížená",J273,0)</f>
        <v>0</v>
      </c>
      <c r="BG273" s="238">
        <f>IF(N273="zákl. přenesená",J273,0)</f>
        <v>0</v>
      </c>
      <c r="BH273" s="238">
        <f>IF(N273="sníž. přenesená",J273,0)</f>
        <v>0</v>
      </c>
      <c r="BI273" s="238">
        <f>IF(N273="nulová",J273,0)</f>
        <v>0</v>
      </c>
      <c r="BJ273" s="16" t="s">
        <v>85</v>
      </c>
      <c r="BK273" s="238">
        <f>ROUND(I273*H273,2)</f>
        <v>0</v>
      </c>
      <c r="BL273" s="16" t="s">
        <v>138</v>
      </c>
      <c r="BM273" s="237" t="s">
        <v>708</v>
      </c>
    </row>
    <row r="274" s="2" customFormat="1" ht="16.5" customHeight="1">
      <c r="A274" s="37"/>
      <c r="B274" s="38"/>
      <c r="C274" s="267" t="s">
        <v>709</v>
      </c>
      <c r="D274" s="267" t="s">
        <v>373</v>
      </c>
      <c r="E274" s="268" t="s">
        <v>710</v>
      </c>
      <c r="F274" s="269" t="s">
        <v>711</v>
      </c>
      <c r="G274" s="270" t="s">
        <v>155</v>
      </c>
      <c r="H274" s="271">
        <v>113</v>
      </c>
      <c r="I274" s="272"/>
      <c r="J274" s="273">
        <f>ROUND(I274*H274,2)</f>
        <v>0</v>
      </c>
      <c r="K274" s="269" t="s">
        <v>1</v>
      </c>
      <c r="L274" s="274"/>
      <c r="M274" s="275" t="s">
        <v>1</v>
      </c>
      <c r="N274" s="276" t="s">
        <v>43</v>
      </c>
      <c r="O274" s="90"/>
      <c r="P274" s="235">
        <f>O274*H274</f>
        <v>0</v>
      </c>
      <c r="Q274" s="235">
        <v>0.00010000000000000001</v>
      </c>
      <c r="R274" s="235">
        <f>Q274*H274</f>
        <v>0.011300000000000001</v>
      </c>
      <c r="S274" s="235">
        <v>0</v>
      </c>
      <c r="T274" s="236">
        <f>S274*H274</f>
        <v>0</v>
      </c>
      <c r="U274" s="37"/>
      <c r="V274" s="37"/>
      <c r="W274" s="37"/>
      <c r="X274" s="37"/>
      <c r="Y274" s="37"/>
      <c r="Z274" s="37"/>
      <c r="AA274" s="37"/>
      <c r="AB274" s="37"/>
      <c r="AC274" s="37"/>
      <c r="AD274" s="37"/>
      <c r="AE274" s="37"/>
      <c r="AR274" s="237" t="s">
        <v>173</v>
      </c>
      <c r="AT274" s="237" t="s">
        <v>373</v>
      </c>
      <c r="AU274" s="237" t="s">
        <v>87</v>
      </c>
      <c r="AY274" s="16" t="s">
        <v>131</v>
      </c>
      <c r="BE274" s="238">
        <f>IF(N274="základní",J274,0)</f>
        <v>0</v>
      </c>
      <c r="BF274" s="238">
        <f>IF(N274="snížená",J274,0)</f>
        <v>0</v>
      </c>
      <c r="BG274" s="238">
        <f>IF(N274="zákl. přenesená",J274,0)</f>
        <v>0</v>
      </c>
      <c r="BH274" s="238">
        <f>IF(N274="sníž. přenesená",J274,0)</f>
        <v>0</v>
      </c>
      <c r="BI274" s="238">
        <f>IF(N274="nulová",J274,0)</f>
        <v>0</v>
      </c>
      <c r="BJ274" s="16" t="s">
        <v>85</v>
      </c>
      <c r="BK274" s="238">
        <f>ROUND(I274*H274,2)</f>
        <v>0</v>
      </c>
      <c r="BL274" s="16" t="s">
        <v>138</v>
      </c>
      <c r="BM274" s="237" t="s">
        <v>712</v>
      </c>
    </row>
    <row r="275" s="2" customFormat="1" ht="16.5" customHeight="1">
      <c r="A275" s="37"/>
      <c r="B275" s="38"/>
      <c r="C275" s="226" t="s">
        <v>713</v>
      </c>
      <c r="D275" s="226" t="s">
        <v>133</v>
      </c>
      <c r="E275" s="227" t="s">
        <v>714</v>
      </c>
      <c r="F275" s="228" t="s">
        <v>715</v>
      </c>
      <c r="G275" s="229" t="s">
        <v>136</v>
      </c>
      <c r="H275" s="230">
        <v>80</v>
      </c>
      <c r="I275" s="231"/>
      <c r="J275" s="232">
        <f>ROUND(I275*H275,2)</f>
        <v>0</v>
      </c>
      <c r="K275" s="228" t="s">
        <v>137</v>
      </c>
      <c r="L275" s="43"/>
      <c r="M275" s="233" t="s">
        <v>1</v>
      </c>
      <c r="N275" s="234" t="s">
        <v>43</v>
      </c>
      <c r="O275" s="90"/>
      <c r="P275" s="235">
        <f>O275*H275</f>
        <v>0</v>
      </c>
      <c r="Q275" s="235">
        <v>0</v>
      </c>
      <c r="R275" s="235">
        <f>Q275*H275</f>
        <v>0</v>
      </c>
      <c r="S275" s="235">
        <v>0</v>
      </c>
      <c r="T275" s="236">
        <f>S275*H275</f>
        <v>0</v>
      </c>
      <c r="U275" s="37"/>
      <c r="V275" s="37"/>
      <c r="W275" s="37"/>
      <c r="X275" s="37"/>
      <c r="Y275" s="37"/>
      <c r="Z275" s="37"/>
      <c r="AA275" s="37"/>
      <c r="AB275" s="37"/>
      <c r="AC275" s="37"/>
      <c r="AD275" s="37"/>
      <c r="AE275" s="37"/>
      <c r="AR275" s="237" t="s">
        <v>138</v>
      </c>
      <c r="AT275" s="237" t="s">
        <v>133</v>
      </c>
      <c r="AU275" s="237" t="s">
        <v>87</v>
      </c>
      <c r="AY275" s="16" t="s">
        <v>131</v>
      </c>
      <c r="BE275" s="238">
        <f>IF(N275="základní",J275,0)</f>
        <v>0</v>
      </c>
      <c r="BF275" s="238">
        <f>IF(N275="snížená",J275,0)</f>
        <v>0</v>
      </c>
      <c r="BG275" s="238">
        <f>IF(N275="zákl. přenesená",J275,0)</f>
        <v>0</v>
      </c>
      <c r="BH275" s="238">
        <f>IF(N275="sníž. přenesená",J275,0)</f>
        <v>0</v>
      </c>
      <c r="BI275" s="238">
        <f>IF(N275="nulová",J275,0)</f>
        <v>0</v>
      </c>
      <c r="BJ275" s="16" t="s">
        <v>85</v>
      </c>
      <c r="BK275" s="238">
        <f>ROUND(I275*H275,2)</f>
        <v>0</v>
      </c>
      <c r="BL275" s="16" t="s">
        <v>138</v>
      </c>
      <c r="BM275" s="237" t="s">
        <v>716</v>
      </c>
    </row>
    <row r="276" s="2" customFormat="1">
      <c r="A276" s="37"/>
      <c r="B276" s="38"/>
      <c r="C276" s="39"/>
      <c r="D276" s="239" t="s">
        <v>140</v>
      </c>
      <c r="E276" s="39"/>
      <c r="F276" s="240" t="s">
        <v>717</v>
      </c>
      <c r="G276" s="39"/>
      <c r="H276" s="39"/>
      <c r="I276" s="241"/>
      <c r="J276" s="39"/>
      <c r="K276" s="39"/>
      <c r="L276" s="43"/>
      <c r="M276" s="242"/>
      <c r="N276" s="243"/>
      <c r="O276" s="90"/>
      <c r="P276" s="90"/>
      <c r="Q276" s="90"/>
      <c r="R276" s="90"/>
      <c r="S276" s="90"/>
      <c r="T276" s="91"/>
      <c r="U276" s="37"/>
      <c r="V276" s="37"/>
      <c r="W276" s="37"/>
      <c r="X276" s="37"/>
      <c r="Y276" s="37"/>
      <c r="Z276" s="37"/>
      <c r="AA276" s="37"/>
      <c r="AB276" s="37"/>
      <c r="AC276" s="37"/>
      <c r="AD276" s="37"/>
      <c r="AE276" s="37"/>
      <c r="AT276" s="16" t="s">
        <v>140</v>
      </c>
      <c r="AU276" s="16" t="s">
        <v>87</v>
      </c>
    </row>
    <row r="277" s="12" customFormat="1" ht="22.8" customHeight="1">
      <c r="A277" s="12"/>
      <c r="B277" s="211"/>
      <c r="C277" s="212"/>
      <c r="D277" s="213" t="s">
        <v>77</v>
      </c>
      <c r="E277" s="224" t="s">
        <v>351</v>
      </c>
      <c r="F277" s="224" t="s">
        <v>352</v>
      </c>
      <c r="G277" s="212"/>
      <c r="H277" s="212"/>
      <c r="I277" s="215"/>
      <c r="J277" s="225">
        <f>BK277</f>
        <v>0</v>
      </c>
      <c r="K277" s="212"/>
      <c r="L277" s="216"/>
      <c r="M277" s="217"/>
      <c r="N277" s="218"/>
      <c r="O277" s="218"/>
      <c r="P277" s="219">
        <f>P278</f>
        <v>0</v>
      </c>
      <c r="Q277" s="218"/>
      <c r="R277" s="219">
        <f>R278</f>
        <v>0</v>
      </c>
      <c r="S277" s="218"/>
      <c r="T277" s="220">
        <f>T278</f>
        <v>0</v>
      </c>
      <c r="U277" s="12"/>
      <c r="V277" s="12"/>
      <c r="W277" s="12"/>
      <c r="X277" s="12"/>
      <c r="Y277" s="12"/>
      <c r="Z277" s="12"/>
      <c r="AA277" s="12"/>
      <c r="AB277" s="12"/>
      <c r="AC277" s="12"/>
      <c r="AD277" s="12"/>
      <c r="AE277" s="12"/>
      <c r="AR277" s="221" t="s">
        <v>85</v>
      </c>
      <c r="AT277" s="222" t="s">
        <v>77</v>
      </c>
      <c r="AU277" s="222" t="s">
        <v>85</v>
      </c>
      <c r="AY277" s="221" t="s">
        <v>131</v>
      </c>
      <c r="BK277" s="223">
        <f>BK278</f>
        <v>0</v>
      </c>
    </row>
    <row r="278" s="2" customFormat="1" ht="37.8" customHeight="1">
      <c r="A278" s="37"/>
      <c r="B278" s="38"/>
      <c r="C278" s="226" t="s">
        <v>718</v>
      </c>
      <c r="D278" s="226" t="s">
        <v>133</v>
      </c>
      <c r="E278" s="227" t="s">
        <v>719</v>
      </c>
      <c r="F278" s="228" t="s">
        <v>720</v>
      </c>
      <c r="G278" s="229" t="s">
        <v>356</v>
      </c>
      <c r="H278" s="230">
        <v>10.212999999999999</v>
      </c>
      <c r="I278" s="231"/>
      <c r="J278" s="232">
        <f>ROUND(I278*H278,2)</f>
        <v>0</v>
      </c>
      <c r="K278" s="228" t="s">
        <v>470</v>
      </c>
      <c r="L278" s="43"/>
      <c r="M278" s="233" t="s">
        <v>1</v>
      </c>
      <c r="N278" s="234" t="s">
        <v>43</v>
      </c>
      <c r="O278" s="90"/>
      <c r="P278" s="235">
        <f>O278*H278</f>
        <v>0</v>
      </c>
      <c r="Q278" s="235">
        <v>0</v>
      </c>
      <c r="R278" s="235">
        <f>Q278*H278</f>
        <v>0</v>
      </c>
      <c r="S278" s="235">
        <v>0</v>
      </c>
      <c r="T278" s="236">
        <f>S278*H278</f>
        <v>0</v>
      </c>
      <c r="U278" s="37"/>
      <c r="V278" s="37"/>
      <c r="W278" s="37"/>
      <c r="X278" s="37"/>
      <c r="Y278" s="37"/>
      <c r="Z278" s="37"/>
      <c r="AA278" s="37"/>
      <c r="AB278" s="37"/>
      <c r="AC278" s="37"/>
      <c r="AD278" s="37"/>
      <c r="AE278" s="37"/>
      <c r="AR278" s="237" t="s">
        <v>138</v>
      </c>
      <c r="AT278" s="237" t="s">
        <v>133</v>
      </c>
      <c r="AU278" s="237" t="s">
        <v>87</v>
      </c>
      <c r="AY278" s="16" t="s">
        <v>131</v>
      </c>
      <c r="BE278" s="238">
        <f>IF(N278="základní",J278,0)</f>
        <v>0</v>
      </c>
      <c r="BF278" s="238">
        <f>IF(N278="snížená",J278,0)</f>
        <v>0</v>
      </c>
      <c r="BG278" s="238">
        <f>IF(N278="zákl. přenesená",J278,0)</f>
        <v>0</v>
      </c>
      <c r="BH278" s="238">
        <f>IF(N278="sníž. přenesená",J278,0)</f>
        <v>0</v>
      </c>
      <c r="BI278" s="238">
        <f>IF(N278="nulová",J278,0)</f>
        <v>0</v>
      </c>
      <c r="BJ278" s="16" t="s">
        <v>85</v>
      </c>
      <c r="BK278" s="238">
        <f>ROUND(I278*H278,2)</f>
        <v>0</v>
      </c>
      <c r="BL278" s="16" t="s">
        <v>138</v>
      </c>
      <c r="BM278" s="237" t="s">
        <v>721</v>
      </c>
    </row>
    <row r="279" s="2" customFormat="1" ht="49.92" customHeight="1">
      <c r="A279" s="37"/>
      <c r="B279" s="38"/>
      <c r="C279" s="39"/>
      <c r="D279" s="39"/>
      <c r="E279" s="214" t="s">
        <v>358</v>
      </c>
      <c r="F279" s="214" t="s">
        <v>359</v>
      </c>
      <c r="G279" s="39"/>
      <c r="H279" s="39"/>
      <c r="I279" s="39"/>
      <c r="J279" s="199">
        <f>BK279</f>
        <v>0</v>
      </c>
      <c r="K279" s="39"/>
      <c r="L279" s="43"/>
      <c r="M279" s="242"/>
      <c r="N279" s="243"/>
      <c r="O279" s="90"/>
      <c r="P279" s="90"/>
      <c r="Q279" s="90"/>
      <c r="R279" s="90"/>
      <c r="S279" s="90"/>
      <c r="T279" s="91"/>
      <c r="U279" s="37"/>
      <c r="V279" s="37"/>
      <c r="W279" s="37"/>
      <c r="X279" s="37"/>
      <c r="Y279" s="37"/>
      <c r="Z279" s="37"/>
      <c r="AA279" s="37"/>
      <c r="AB279" s="37"/>
      <c r="AC279" s="37"/>
      <c r="AD279" s="37"/>
      <c r="AE279" s="37"/>
      <c r="AT279" s="16" t="s">
        <v>77</v>
      </c>
      <c r="AU279" s="16" t="s">
        <v>78</v>
      </c>
      <c r="AY279" s="16" t="s">
        <v>360</v>
      </c>
      <c r="BK279" s="238">
        <f>SUM(BK280:BK285)</f>
        <v>0</v>
      </c>
    </row>
    <row r="280" s="2" customFormat="1" ht="16.32" customHeight="1">
      <c r="A280" s="37"/>
      <c r="B280" s="38"/>
      <c r="C280" s="255" t="s">
        <v>1</v>
      </c>
      <c r="D280" s="255" t="s">
        <v>133</v>
      </c>
      <c r="E280" s="256" t="s">
        <v>1</v>
      </c>
      <c r="F280" s="257" t="s">
        <v>1</v>
      </c>
      <c r="G280" s="258" t="s">
        <v>1</v>
      </c>
      <c r="H280" s="259"/>
      <c r="I280" s="260"/>
      <c r="J280" s="261">
        <f>BK280</f>
        <v>0</v>
      </c>
      <c r="K280" s="262"/>
      <c r="L280" s="43"/>
      <c r="M280" s="263" t="s">
        <v>1</v>
      </c>
      <c r="N280" s="264" t="s">
        <v>43</v>
      </c>
      <c r="O280" s="90"/>
      <c r="P280" s="90"/>
      <c r="Q280" s="90"/>
      <c r="R280" s="90"/>
      <c r="S280" s="90"/>
      <c r="T280" s="91"/>
      <c r="U280" s="37"/>
      <c r="V280" s="37"/>
      <c r="W280" s="37"/>
      <c r="X280" s="37"/>
      <c r="Y280" s="37"/>
      <c r="Z280" s="37"/>
      <c r="AA280" s="37"/>
      <c r="AB280" s="37"/>
      <c r="AC280" s="37"/>
      <c r="AD280" s="37"/>
      <c r="AE280" s="37"/>
      <c r="AT280" s="16" t="s">
        <v>360</v>
      </c>
      <c r="AU280" s="16" t="s">
        <v>85</v>
      </c>
      <c r="AY280" s="16" t="s">
        <v>360</v>
      </c>
      <c r="BE280" s="238">
        <f>IF(N280="základní",J280,0)</f>
        <v>0</v>
      </c>
      <c r="BF280" s="238">
        <f>IF(N280="snížená",J280,0)</f>
        <v>0</v>
      </c>
      <c r="BG280" s="238">
        <f>IF(N280="zákl. přenesená",J280,0)</f>
        <v>0</v>
      </c>
      <c r="BH280" s="238">
        <f>IF(N280="sníž. přenesená",J280,0)</f>
        <v>0</v>
      </c>
      <c r="BI280" s="238">
        <f>IF(N280="nulová",J280,0)</f>
        <v>0</v>
      </c>
      <c r="BJ280" s="16" t="s">
        <v>85</v>
      </c>
      <c r="BK280" s="238">
        <f>I280*H280</f>
        <v>0</v>
      </c>
    </row>
    <row r="281" s="2" customFormat="1" ht="16.32" customHeight="1">
      <c r="A281" s="37"/>
      <c r="B281" s="38"/>
      <c r="C281" s="255" t="s">
        <v>1</v>
      </c>
      <c r="D281" s="255" t="s">
        <v>133</v>
      </c>
      <c r="E281" s="256" t="s">
        <v>1</v>
      </c>
      <c r="F281" s="257" t="s">
        <v>1</v>
      </c>
      <c r="G281" s="258" t="s">
        <v>1</v>
      </c>
      <c r="H281" s="259"/>
      <c r="I281" s="260"/>
      <c r="J281" s="261">
        <f>BK281</f>
        <v>0</v>
      </c>
      <c r="K281" s="262"/>
      <c r="L281" s="43"/>
      <c r="M281" s="263" t="s">
        <v>1</v>
      </c>
      <c r="N281" s="264" t="s">
        <v>43</v>
      </c>
      <c r="O281" s="90"/>
      <c r="P281" s="90"/>
      <c r="Q281" s="90"/>
      <c r="R281" s="90"/>
      <c r="S281" s="90"/>
      <c r="T281" s="91"/>
      <c r="U281" s="37"/>
      <c r="V281" s="37"/>
      <c r="W281" s="37"/>
      <c r="X281" s="37"/>
      <c r="Y281" s="37"/>
      <c r="Z281" s="37"/>
      <c r="AA281" s="37"/>
      <c r="AB281" s="37"/>
      <c r="AC281" s="37"/>
      <c r="AD281" s="37"/>
      <c r="AE281" s="37"/>
      <c r="AT281" s="16" t="s">
        <v>360</v>
      </c>
      <c r="AU281" s="16" t="s">
        <v>85</v>
      </c>
      <c r="AY281" s="16" t="s">
        <v>360</v>
      </c>
      <c r="BE281" s="238">
        <f>IF(N281="základní",J281,0)</f>
        <v>0</v>
      </c>
      <c r="BF281" s="238">
        <f>IF(N281="snížená",J281,0)</f>
        <v>0</v>
      </c>
      <c r="BG281" s="238">
        <f>IF(N281="zákl. přenesená",J281,0)</f>
        <v>0</v>
      </c>
      <c r="BH281" s="238">
        <f>IF(N281="sníž. přenesená",J281,0)</f>
        <v>0</v>
      </c>
      <c r="BI281" s="238">
        <f>IF(N281="nulová",J281,0)</f>
        <v>0</v>
      </c>
      <c r="BJ281" s="16" t="s">
        <v>85</v>
      </c>
      <c r="BK281" s="238">
        <f>I281*H281</f>
        <v>0</v>
      </c>
    </row>
    <row r="282" s="2" customFormat="1" ht="16.32" customHeight="1">
      <c r="A282" s="37"/>
      <c r="B282" s="38"/>
      <c r="C282" s="255" t="s">
        <v>1</v>
      </c>
      <c r="D282" s="255" t="s">
        <v>133</v>
      </c>
      <c r="E282" s="256" t="s">
        <v>1</v>
      </c>
      <c r="F282" s="257" t="s">
        <v>1</v>
      </c>
      <c r="G282" s="258" t="s">
        <v>1</v>
      </c>
      <c r="H282" s="259"/>
      <c r="I282" s="260"/>
      <c r="J282" s="261">
        <f>BK282</f>
        <v>0</v>
      </c>
      <c r="K282" s="262"/>
      <c r="L282" s="43"/>
      <c r="M282" s="263" t="s">
        <v>1</v>
      </c>
      <c r="N282" s="264" t="s">
        <v>43</v>
      </c>
      <c r="O282" s="90"/>
      <c r="P282" s="90"/>
      <c r="Q282" s="90"/>
      <c r="R282" s="90"/>
      <c r="S282" s="90"/>
      <c r="T282" s="91"/>
      <c r="U282" s="37"/>
      <c r="V282" s="37"/>
      <c r="W282" s="37"/>
      <c r="X282" s="37"/>
      <c r="Y282" s="37"/>
      <c r="Z282" s="37"/>
      <c r="AA282" s="37"/>
      <c r="AB282" s="37"/>
      <c r="AC282" s="37"/>
      <c r="AD282" s="37"/>
      <c r="AE282" s="37"/>
      <c r="AT282" s="16" t="s">
        <v>360</v>
      </c>
      <c r="AU282" s="16" t="s">
        <v>85</v>
      </c>
      <c r="AY282" s="16" t="s">
        <v>360</v>
      </c>
      <c r="BE282" s="238">
        <f>IF(N282="základní",J282,0)</f>
        <v>0</v>
      </c>
      <c r="BF282" s="238">
        <f>IF(N282="snížená",J282,0)</f>
        <v>0</v>
      </c>
      <c r="BG282" s="238">
        <f>IF(N282="zákl. přenesená",J282,0)</f>
        <v>0</v>
      </c>
      <c r="BH282" s="238">
        <f>IF(N282="sníž. přenesená",J282,0)</f>
        <v>0</v>
      </c>
      <c r="BI282" s="238">
        <f>IF(N282="nulová",J282,0)</f>
        <v>0</v>
      </c>
      <c r="BJ282" s="16" t="s">
        <v>85</v>
      </c>
      <c r="BK282" s="238">
        <f>I282*H282</f>
        <v>0</v>
      </c>
    </row>
    <row r="283" s="2" customFormat="1" ht="16.32" customHeight="1">
      <c r="A283" s="37"/>
      <c r="B283" s="38"/>
      <c r="C283" s="255" t="s">
        <v>1</v>
      </c>
      <c r="D283" s="255" t="s">
        <v>133</v>
      </c>
      <c r="E283" s="256" t="s">
        <v>1</v>
      </c>
      <c r="F283" s="257" t="s">
        <v>1</v>
      </c>
      <c r="G283" s="258" t="s">
        <v>1</v>
      </c>
      <c r="H283" s="259"/>
      <c r="I283" s="260"/>
      <c r="J283" s="261">
        <f>BK283</f>
        <v>0</v>
      </c>
      <c r="K283" s="262"/>
      <c r="L283" s="43"/>
      <c r="M283" s="263" t="s">
        <v>1</v>
      </c>
      <c r="N283" s="264" t="s">
        <v>43</v>
      </c>
      <c r="O283" s="90"/>
      <c r="P283" s="90"/>
      <c r="Q283" s="90"/>
      <c r="R283" s="90"/>
      <c r="S283" s="90"/>
      <c r="T283" s="91"/>
      <c r="U283" s="37"/>
      <c r="V283" s="37"/>
      <c r="W283" s="37"/>
      <c r="X283" s="37"/>
      <c r="Y283" s="37"/>
      <c r="Z283" s="37"/>
      <c r="AA283" s="37"/>
      <c r="AB283" s="37"/>
      <c r="AC283" s="37"/>
      <c r="AD283" s="37"/>
      <c r="AE283" s="37"/>
      <c r="AT283" s="16" t="s">
        <v>360</v>
      </c>
      <c r="AU283" s="16" t="s">
        <v>85</v>
      </c>
      <c r="AY283" s="16" t="s">
        <v>360</v>
      </c>
      <c r="BE283" s="238">
        <f>IF(N283="základní",J283,0)</f>
        <v>0</v>
      </c>
      <c r="BF283" s="238">
        <f>IF(N283="snížená",J283,0)</f>
        <v>0</v>
      </c>
      <c r="BG283" s="238">
        <f>IF(N283="zákl. přenesená",J283,0)</f>
        <v>0</v>
      </c>
      <c r="BH283" s="238">
        <f>IF(N283="sníž. přenesená",J283,0)</f>
        <v>0</v>
      </c>
      <c r="BI283" s="238">
        <f>IF(N283="nulová",J283,0)</f>
        <v>0</v>
      </c>
      <c r="BJ283" s="16" t="s">
        <v>85</v>
      </c>
      <c r="BK283" s="238">
        <f>I283*H283</f>
        <v>0</v>
      </c>
    </row>
    <row r="284" s="2" customFormat="1" ht="16.32" customHeight="1">
      <c r="A284" s="37"/>
      <c r="B284" s="38"/>
      <c r="C284" s="255" t="s">
        <v>1</v>
      </c>
      <c r="D284" s="255" t="s">
        <v>133</v>
      </c>
      <c r="E284" s="256" t="s">
        <v>1</v>
      </c>
      <c r="F284" s="257" t="s">
        <v>1</v>
      </c>
      <c r="G284" s="258" t="s">
        <v>1</v>
      </c>
      <c r="H284" s="259"/>
      <c r="I284" s="260"/>
      <c r="J284" s="261">
        <f>BK284</f>
        <v>0</v>
      </c>
      <c r="K284" s="262"/>
      <c r="L284" s="43"/>
      <c r="M284" s="263" t="s">
        <v>1</v>
      </c>
      <c r="N284" s="264" t="s">
        <v>43</v>
      </c>
      <c r="O284" s="90"/>
      <c r="P284" s="90"/>
      <c r="Q284" s="90"/>
      <c r="R284" s="90"/>
      <c r="S284" s="90"/>
      <c r="T284" s="91"/>
      <c r="U284" s="37"/>
      <c r="V284" s="37"/>
      <c r="W284" s="37"/>
      <c r="X284" s="37"/>
      <c r="Y284" s="37"/>
      <c r="Z284" s="37"/>
      <c r="AA284" s="37"/>
      <c r="AB284" s="37"/>
      <c r="AC284" s="37"/>
      <c r="AD284" s="37"/>
      <c r="AE284" s="37"/>
      <c r="AT284" s="16" t="s">
        <v>360</v>
      </c>
      <c r="AU284" s="16" t="s">
        <v>85</v>
      </c>
      <c r="AY284" s="16" t="s">
        <v>360</v>
      </c>
      <c r="BE284" s="238">
        <f>IF(N284="základní",J284,0)</f>
        <v>0</v>
      </c>
      <c r="BF284" s="238">
        <f>IF(N284="snížená",J284,0)</f>
        <v>0</v>
      </c>
      <c r="BG284" s="238">
        <f>IF(N284="zákl. přenesená",J284,0)</f>
        <v>0</v>
      </c>
      <c r="BH284" s="238">
        <f>IF(N284="sníž. přenesená",J284,0)</f>
        <v>0</v>
      </c>
      <c r="BI284" s="238">
        <f>IF(N284="nulová",J284,0)</f>
        <v>0</v>
      </c>
      <c r="BJ284" s="16" t="s">
        <v>85</v>
      </c>
      <c r="BK284" s="238">
        <f>I284*H284</f>
        <v>0</v>
      </c>
    </row>
    <row r="285" s="2" customFormat="1" ht="16.32" customHeight="1">
      <c r="A285" s="37"/>
      <c r="B285" s="38"/>
      <c r="C285" s="255" t="s">
        <v>1</v>
      </c>
      <c r="D285" s="255" t="s">
        <v>133</v>
      </c>
      <c r="E285" s="256" t="s">
        <v>1</v>
      </c>
      <c r="F285" s="257" t="s">
        <v>1</v>
      </c>
      <c r="G285" s="258" t="s">
        <v>1</v>
      </c>
      <c r="H285" s="259"/>
      <c r="I285" s="260"/>
      <c r="J285" s="261">
        <f>BK285</f>
        <v>0</v>
      </c>
      <c r="K285" s="262"/>
      <c r="L285" s="43"/>
      <c r="M285" s="263" t="s">
        <v>1</v>
      </c>
      <c r="N285" s="264" t="s">
        <v>43</v>
      </c>
      <c r="O285" s="265"/>
      <c r="P285" s="265"/>
      <c r="Q285" s="265"/>
      <c r="R285" s="265"/>
      <c r="S285" s="265"/>
      <c r="T285" s="266"/>
      <c r="U285" s="37"/>
      <c r="V285" s="37"/>
      <c r="W285" s="37"/>
      <c r="X285" s="37"/>
      <c r="Y285" s="37"/>
      <c r="Z285" s="37"/>
      <c r="AA285" s="37"/>
      <c r="AB285" s="37"/>
      <c r="AC285" s="37"/>
      <c r="AD285" s="37"/>
      <c r="AE285" s="37"/>
      <c r="AT285" s="16" t="s">
        <v>360</v>
      </c>
      <c r="AU285" s="16" t="s">
        <v>85</v>
      </c>
      <c r="AY285" s="16" t="s">
        <v>360</v>
      </c>
      <c r="BE285" s="238">
        <f>IF(N285="základní",J285,0)</f>
        <v>0</v>
      </c>
      <c r="BF285" s="238">
        <f>IF(N285="snížená",J285,0)</f>
        <v>0</v>
      </c>
      <c r="BG285" s="238">
        <f>IF(N285="zákl. přenesená",J285,0)</f>
        <v>0</v>
      </c>
      <c r="BH285" s="238">
        <f>IF(N285="sníž. přenesená",J285,0)</f>
        <v>0</v>
      </c>
      <c r="BI285" s="238">
        <f>IF(N285="nulová",J285,0)</f>
        <v>0</v>
      </c>
      <c r="BJ285" s="16" t="s">
        <v>85</v>
      </c>
      <c r="BK285" s="238">
        <f>I285*H285</f>
        <v>0</v>
      </c>
    </row>
    <row r="286" s="2" customFormat="1" ht="6.96" customHeight="1">
      <c r="A286" s="37"/>
      <c r="B286" s="65"/>
      <c r="C286" s="66"/>
      <c r="D286" s="66"/>
      <c r="E286" s="66"/>
      <c r="F286" s="66"/>
      <c r="G286" s="66"/>
      <c r="H286" s="66"/>
      <c r="I286" s="66"/>
      <c r="J286" s="66"/>
      <c r="K286" s="66"/>
      <c r="L286" s="43"/>
      <c r="M286" s="37"/>
      <c r="O286" s="37"/>
      <c r="P286" s="37"/>
      <c r="Q286" s="37"/>
      <c r="R286" s="37"/>
      <c r="S286" s="37"/>
      <c r="T286" s="37"/>
      <c r="U286" s="37"/>
      <c r="V286" s="37"/>
      <c r="W286" s="37"/>
      <c r="X286" s="37"/>
      <c r="Y286" s="37"/>
      <c r="Z286" s="37"/>
      <c r="AA286" s="37"/>
      <c r="AB286" s="37"/>
      <c r="AC286" s="37"/>
      <c r="AD286" s="37"/>
      <c r="AE286" s="37"/>
    </row>
  </sheetData>
  <sheetProtection sheet="1" autoFilter="0" formatColumns="0" formatRows="0" objects="1" scenarios="1" spinCount="100000" saltValue="YL7ZmQwt67pabqSZtDeQJhX2GH8D+JhnUFiLQciI4FD8VKJwuctK9L2Wq93ERLq31vEoAiCBxIJAS5BjeiCGMA==" hashValue="V08U9aPens4c2nwhv4TzOFeSKQTJWfuewS5yLiS2PwfSAc8z09EYUgddgeqTigBnKN/rpebmNauvDtMXojhBbg==" algorithmName="SHA-512" password="CC35"/>
  <autoFilter ref="C123:K285"/>
  <mergeCells count="12">
    <mergeCell ref="E7:H7"/>
    <mergeCell ref="E9:H9"/>
    <mergeCell ref="E11:H11"/>
    <mergeCell ref="E20:H20"/>
    <mergeCell ref="E29:H29"/>
    <mergeCell ref="E85:H85"/>
    <mergeCell ref="E87:H87"/>
    <mergeCell ref="E89:H89"/>
    <mergeCell ref="E112:H112"/>
    <mergeCell ref="E114:H114"/>
    <mergeCell ref="E116:H116"/>
    <mergeCell ref="L2:V2"/>
  </mergeCells>
  <dataValidations count="2">
    <dataValidation type="list" allowBlank="1" showInputMessage="1" showErrorMessage="1" error="Povoleny jsou hodnoty K, M." sqref="D280:D286">
      <formula1>"K, M"</formula1>
    </dataValidation>
    <dataValidation type="list" allowBlank="1" showInputMessage="1" showErrorMessage="1" error="Povoleny jsou hodnoty základní, snížená, zákl. přenesená, sníž. přenesená, nulová." sqref="N280:N286">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101</v>
      </c>
    </row>
    <row r="3" s="1" customFormat="1" ht="6.96" customHeight="1">
      <c r="B3" s="145"/>
      <c r="C3" s="146"/>
      <c r="D3" s="146"/>
      <c r="E3" s="146"/>
      <c r="F3" s="146"/>
      <c r="G3" s="146"/>
      <c r="H3" s="146"/>
      <c r="I3" s="146"/>
      <c r="J3" s="146"/>
      <c r="K3" s="146"/>
      <c r="L3" s="19"/>
      <c r="AT3" s="16" t="s">
        <v>87</v>
      </c>
    </row>
    <row r="4" s="1" customFormat="1" ht="24.96" customHeight="1">
      <c r="B4" s="19"/>
      <c r="D4" s="147" t="s">
        <v>102</v>
      </c>
      <c r="L4" s="19"/>
      <c r="M4" s="148" t="s">
        <v>10</v>
      </c>
      <c r="AT4" s="16" t="s">
        <v>4</v>
      </c>
    </row>
    <row r="5" s="1" customFormat="1" ht="6.96" customHeight="1">
      <c r="B5" s="19"/>
      <c r="L5" s="19"/>
    </row>
    <row r="6" s="1" customFormat="1" ht="12" customHeight="1">
      <c r="B6" s="19"/>
      <c r="D6" s="149" t="s">
        <v>16</v>
      </c>
      <c r="L6" s="19"/>
    </row>
    <row r="7" s="1" customFormat="1" ht="16.5" customHeight="1">
      <c r="B7" s="19"/>
      <c r="E7" s="150" t="str">
        <f>'Rekapitulace stavby'!K6</f>
        <v>Tréninková hala pro míčové sporty Vodova-DPS</v>
      </c>
      <c r="F7" s="149"/>
      <c r="G7" s="149"/>
      <c r="H7" s="149"/>
      <c r="L7" s="19"/>
    </row>
    <row r="8" s="1" customFormat="1" ht="12" customHeight="1">
      <c r="B8" s="19"/>
      <c r="D8" s="149" t="s">
        <v>103</v>
      </c>
      <c r="L8" s="19"/>
    </row>
    <row r="9" s="2" customFormat="1" ht="16.5" customHeight="1">
      <c r="A9" s="37"/>
      <c r="B9" s="43"/>
      <c r="C9" s="37"/>
      <c r="D9" s="37"/>
      <c r="E9" s="150" t="s">
        <v>361</v>
      </c>
      <c r="F9" s="37"/>
      <c r="G9" s="37"/>
      <c r="H9" s="37"/>
      <c r="I9" s="37"/>
      <c r="J9" s="37"/>
      <c r="K9" s="37"/>
      <c r="L9" s="62"/>
      <c r="S9" s="37"/>
      <c r="T9" s="37"/>
      <c r="U9" s="37"/>
      <c r="V9" s="37"/>
      <c r="W9" s="37"/>
      <c r="X9" s="37"/>
      <c r="Y9" s="37"/>
      <c r="Z9" s="37"/>
      <c r="AA9" s="37"/>
      <c r="AB9" s="37"/>
      <c r="AC9" s="37"/>
      <c r="AD9" s="37"/>
      <c r="AE9" s="37"/>
    </row>
    <row r="10" s="2" customFormat="1" ht="12" customHeight="1">
      <c r="A10" s="37"/>
      <c r="B10" s="43"/>
      <c r="C10" s="37"/>
      <c r="D10" s="149" t="s">
        <v>105</v>
      </c>
      <c r="E10" s="37"/>
      <c r="F10" s="37"/>
      <c r="G10" s="37"/>
      <c r="H10" s="37"/>
      <c r="I10" s="37"/>
      <c r="J10" s="37"/>
      <c r="K10" s="37"/>
      <c r="L10" s="62"/>
      <c r="S10" s="37"/>
      <c r="T10" s="37"/>
      <c r="U10" s="37"/>
      <c r="V10" s="37"/>
      <c r="W10" s="37"/>
      <c r="X10" s="37"/>
      <c r="Y10" s="37"/>
      <c r="Z10" s="37"/>
      <c r="AA10" s="37"/>
      <c r="AB10" s="37"/>
      <c r="AC10" s="37"/>
      <c r="AD10" s="37"/>
      <c r="AE10" s="37"/>
    </row>
    <row r="11" s="2" customFormat="1" ht="16.5" customHeight="1">
      <c r="A11" s="37"/>
      <c r="B11" s="43"/>
      <c r="C11" s="37"/>
      <c r="D11" s="37"/>
      <c r="E11" s="151" t="s">
        <v>722</v>
      </c>
      <c r="F11" s="37"/>
      <c r="G11" s="37"/>
      <c r="H11" s="37"/>
      <c r="I11" s="37"/>
      <c r="J11" s="37"/>
      <c r="K11" s="37"/>
      <c r="L11" s="62"/>
      <c r="S11" s="37"/>
      <c r="T11" s="37"/>
      <c r="U11" s="37"/>
      <c r="V11" s="37"/>
      <c r="W11" s="37"/>
      <c r="X11" s="37"/>
      <c r="Y11" s="37"/>
      <c r="Z11" s="37"/>
      <c r="AA11" s="37"/>
      <c r="AB11" s="37"/>
      <c r="AC11" s="37"/>
      <c r="AD11" s="37"/>
      <c r="AE11" s="37"/>
    </row>
    <row r="12" s="2" customFormat="1">
      <c r="A12" s="37"/>
      <c r="B12" s="43"/>
      <c r="C12" s="37"/>
      <c r="D12" s="37"/>
      <c r="E12" s="37"/>
      <c r="F12" s="37"/>
      <c r="G12" s="37"/>
      <c r="H12" s="37"/>
      <c r="I12" s="37"/>
      <c r="J12" s="37"/>
      <c r="K12" s="37"/>
      <c r="L12" s="62"/>
      <c r="S12" s="37"/>
      <c r="T12" s="37"/>
      <c r="U12" s="37"/>
      <c r="V12" s="37"/>
      <c r="W12" s="37"/>
      <c r="X12" s="37"/>
      <c r="Y12" s="37"/>
      <c r="Z12" s="37"/>
      <c r="AA12" s="37"/>
      <c r="AB12" s="37"/>
      <c r="AC12" s="37"/>
      <c r="AD12" s="37"/>
      <c r="AE12" s="37"/>
    </row>
    <row r="13" s="2" customFormat="1" ht="12" customHeight="1">
      <c r="A13" s="37"/>
      <c r="B13" s="43"/>
      <c r="C13" s="37"/>
      <c r="D13" s="149" t="s">
        <v>18</v>
      </c>
      <c r="E13" s="37"/>
      <c r="F13" s="140" t="s">
        <v>1</v>
      </c>
      <c r="G13" s="37"/>
      <c r="H13" s="37"/>
      <c r="I13" s="149" t="s">
        <v>19</v>
      </c>
      <c r="J13" s="140" t="s">
        <v>1</v>
      </c>
      <c r="K13" s="37"/>
      <c r="L13" s="62"/>
      <c r="S13" s="37"/>
      <c r="T13" s="37"/>
      <c r="U13" s="37"/>
      <c r="V13" s="37"/>
      <c r="W13" s="37"/>
      <c r="X13" s="37"/>
      <c r="Y13" s="37"/>
      <c r="Z13" s="37"/>
      <c r="AA13" s="37"/>
      <c r="AB13" s="37"/>
      <c r="AC13" s="37"/>
      <c r="AD13" s="37"/>
      <c r="AE13" s="37"/>
    </row>
    <row r="14" s="2" customFormat="1" ht="12" customHeight="1">
      <c r="A14" s="37"/>
      <c r="B14" s="43"/>
      <c r="C14" s="37"/>
      <c r="D14" s="149" t="s">
        <v>20</v>
      </c>
      <c r="E14" s="37"/>
      <c r="F14" s="140" t="s">
        <v>723</v>
      </c>
      <c r="G14" s="37"/>
      <c r="H14" s="37"/>
      <c r="I14" s="149" t="s">
        <v>22</v>
      </c>
      <c r="J14" s="152" t="str">
        <f>'Rekapitulace stavby'!AN8</f>
        <v>14. 7. 2021</v>
      </c>
      <c r="K14" s="37"/>
      <c r="L14" s="62"/>
      <c r="S14" s="37"/>
      <c r="T14" s="37"/>
      <c r="U14" s="37"/>
      <c r="V14" s="37"/>
      <c r="W14" s="37"/>
      <c r="X14" s="37"/>
      <c r="Y14" s="37"/>
      <c r="Z14" s="37"/>
      <c r="AA14" s="37"/>
      <c r="AB14" s="37"/>
      <c r="AC14" s="37"/>
      <c r="AD14" s="37"/>
      <c r="AE14" s="37"/>
    </row>
    <row r="15" s="2" customFormat="1" ht="10.8" customHeight="1">
      <c r="A15" s="37"/>
      <c r="B15" s="43"/>
      <c r="C15" s="37"/>
      <c r="D15" s="37"/>
      <c r="E15" s="37"/>
      <c r="F15" s="37"/>
      <c r="G15" s="37"/>
      <c r="H15" s="37"/>
      <c r="I15" s="37"/>
      <c r="J15" s="37"/>
      <c r="K15" s="37"/>
      <c r="L15" s="62"/>
      <c r="S15" s="37"/>
      <c r="T15" s="37"/>
      <c r="U15" s="37"/>
      <c r="V15" s="37"/>
      <c r="W15" s="37"/>
      <c r="X15" s="37"/>
      <c r="Y15" s="37"/>
      <c r="Z15" s="37"/>
      <c r="AA15" s="37"/>
      <c r="AB15" s="37"/>
      <c r="AC15" s="37"/>
      <c r="AD15" s="37"/>
      <c r="AE15" s="37"/>
    </row>
    <row r="16" s="2" customFormat="1" ht="12" customHeight="1">
      <c r="A16" s="37"/>
      <c r="B16" s="43"/>
      <c r="C16" s="37"/>
      <c r="D16" s="149" t="s">
        <v>24</v>
      </c>
      <c r="E16" s="37"/>
      <c r="F16" s="37"/>
      <c r="G16" s="37"/>
      <c r="H16" s="37"/>
      <c r="I16" s="149" t="s">
        <v>25</v>
      </c>
      <c r="J16" s="140" t="s">
        <v>1</v>
      </c>
      <c r="K16" s="37"/>
      <c r="L16" s="62"/>
      <c r="S16" s="37"/>
      <c r="T16" s="37"/>
      <c r="U16" s="37"/>
      <c r="V16" s="37"/>
      <c r="W16" s="37"/>
      <c r="X16" s="37"/>
      <c r="Y16" s="37"/>
      <c r="Z16" s="37"/>
      <c r="AA16" s="37"/>
      <c r="AB16" s="37"/>
      <c r="AC16" s="37"/>
      <c r="AD16" s="37"/>
      <c r="AE16" s="37"/>
    </row>
    <row r="17" s="2" customFormat="1" ht="18" customHeight="1">
      <c r="A17" s="37"/>
      <c r="B17" s="43"/>
      <c r="C17" s="37"/>
      <c r="D17" s="37"/>
      <c r="E17" s="140" t="s">
        <v>724</v>
      </c>
      <c r="F17" s="37"/>
      <c r="G17" s="37"/>
      <c r="H17" s="37"/>
      <c r="I17" s="149" t="s">
        <v>27</v>
      </c>
      <c r="J17" s="140" t="s">
        <v>1</v>
      </c>
      <c r="K17" s="37"/>
      <c r="L17" s="62"/>
      <c r="S17" s="37"/>
      <c r="T17" s="37"/>
      <c r="U17" s="37"/>
      <c r="V17" s="37"/>
      <c r="W17" s="37"/>
      <c r="X17" s="37"/>
      <c r="Y17" s="37"/>
      <c r="Z17" s="37"/>
      <c r="AA17" s="37"/>
      <c r="AB17" s="37"/>
      <c r="AC17" s="37"/>
      <c r="AD17" s="37"/>
      <c r="AE17" s="37"/>
    </row>
    <row r="18" s="2" customFormat="1" ht="6.96" customHeight="1">
      <c r="A18" s="37"/>
      <c r="B18" s="43"/>
      <c r="C18" s="37"/>
      <c r="D18" s="37"/>
      <c r="E18" s="37"/>
      <c r="F18" s="37"/>
      <c r="G18" s="37"/>
      <c r="H18" s="37"/>
      <c r="I18" s="37"/>
      <c r="J18" s="37"/>
      <c r="K18" s="37"/>
      <c r="L18" s="62"/>
      <c r="S18" s="37"/>
      <c r="T18" s="37"/>
      <c r="U18" s="37"/>
      <c r="V18" s="37"/>
      <c r="W18" s="37"/>
      <c r="X18" s="37"/>
      <c r="Y18" s="37"/>
      <c r="Z18" s="37"/>
      <c r="AA18" s="37"/>
      <c r="AB18" s="37"/>
      <c r="AC18" s="37"/>
      <c r="AD18" s="37"/>
      <c r="AE18" s="37"/>
    </row>
    <row r="19" s="2" customFormat="1" ht="12" customHeight="1">
      <c r="A19" s="37"/>
      <c r="B19" s="43"/>
      <c r="C19" s="37"/>
      <c r="D19" s="149" t="s">
        <v>28</v>
      </c>
      <c r="E19" s="37"/>
      <c r="F19" s="37"/>
      <c r="G19" s="37"/>
      <c r="H19" s="37"/>
      <c r="I19" s="149" t="s">
        <v>25</v>
      </c>
      <c r="J19" s="32" t="str">
        <f>'Rekapitulace stavby'!AN13</f>
        <v>Vyplň údaj</v>
      </c>
      <c r="K19" s="37"/>
      <c r="L19" s="62"/>
      <c r="S19" s="37"/>
      <c r="T19" s="37"/>
      <c r="U19" s="37"/>
      <c r="V19" s="37"/>
      <c r="W19" s="37"/>
      <c r="X19" s="37"/>
      <c r="Y19" s="37"/>
      <c r="Z19" s="37"/>
      <c r="AA19" s="37"/>
      <c r="AB19" s="37"/>
      <c r="AC19" s="37"/>
      <c r="AD19" s="37"/>
      <c r="AE19" s="37"/>
    </row>
    <row r="20" s="2" customFormat="1" ht="18" customHeight="1">
      <c r="A20" s="37"/>
      <c r="B20" s="43"/>
      <c r="C20" s="37"/>
      <c r="D20" s="37"/>
      <c r="E20" s="32" t="str">
        <f>'Rekapitulace stavby'!E14</f>
        <v>Vyplň údaj</v>
      </c>
      <c r="F20" s="140"/>
      <c r="G20" s="140"/>
      <c r="H20" s="140"/>
      <c r="I20" s="149" t="s">
        <v>27</v>
      </c>
      <c r="J20" s="32" t="str">
        <f>'Rekapitulace stavby'!AN14</f>
        <v>Vyplň údaj</v>
      </c>
      <c r="K20" s="37"/>
      <c r="L20" s="62"/>
      <c r="S20" s="37"/>
      <c r="T20" s="37"/>
      <c r="U20" s="37"/>
      <c r="V20" s="37"/>
      <c r="W20" s="37"/>
      <c r="X20" s="37"/>
      <c r="Y20" s="37"/>
      <c r="Z20" s="37"/>
      <c r="AA20" s="37"/>
      <c r="AB20" s="37"/>
      <c r="AC20" s="37"/>
      <c r="AD20" s="37"/>
      <c r="AE20" s="37"/>
    </row>
    <row r="21" s="2" customFormat="1" ht="6.96" customHeight="1">
      <c r="A21" s="37"/>
      <c r="B21" s="43"/>
      <c r="C21" s="37"/>
      <c r="D21" s="37"/>
      <c r="E21" s="37"/>
      <c r="F21" s="37"/>
      <c r="G21" s="37"/>
      <c r="H21" s="37"/>
      <c r="I21" s="37"/>
      <c r="J21" s="37"/>
      <c r="K21" s="37"/>
      <c r="L21" s="62"/>
      <c r="S21" s="37"/>
      <c r="T21" s="37"/>
      <c r="U21" s="37"/>
      <c r="V21" s="37"/>
      <c r="W21" s="37"/>
      <c r="X21" s="37"/>
      <c r="Y21" s="37"/>
      <c r="Z21" s="37"/>
      <c r="AA21" s="37"/>
      <c r="AB21" s="37"/>
      <c r="AC21" s="37"/>
      <c r="AD21" s="37"/>
      <c r="AE21" s="37"/>
    </row>
    <row r="22" s="2" customFormat="1" ht="12" customHeight="1">
      <c r="A22" s="37"/>
      <c r="B22" s="43"/>
      <c r="C22" s="37"/>
      <c r="D22" s="149" t="s">
        <v>30</v>
      </c>
      <c r="E22" s="37"/>
      <c r="F22" s="37"/>
      <c r="G22" s="37"/>
      <c r="H22" s="37"/>
      <c r="I22" s="149" t="s">
        <v>25</v>
      </c>
      <c r="J22" s="140" t="s">
        <v>1</v>
      </c>
      <c r="K22" s="37"/>
      <c r="L22" s="62"/>
      <c r="S22" s="37"/>
      <c r="T22" s="37"/>
      <c r="U22" s="37"/>
      <c r="V22" s="37"/>
      <c r="W22" s="37"/>
      <c r="X22" s="37"/>
      <c r="Y22" s="37"/>
      <c r="Z22" s="37"/>
      <c r="AA22" s="37"/>
      <c r="AB22" s="37"/>
      <c r="AC22" s="37"/>
      <c r="AD22" s="37"/>
      <c r="AE22" s="37"/>
    </row>
    <row r="23" s="2" customFormat="1" ht="18" customHeight="1">
      <c r="A23" s="37"/>
      <c r="B23" s="43"/>
      <c r="C23" s="37"/>
      <c r="D23" s="37"/>
      <c r="E23" s="140" t="s">
        <v>31</v>
      </c>
      <c r="F23" s="37"/>
      <c r="G23" s="37"/>
      <c r="H23" s="37"/>
      <c r="I23" s="149" t="s">
        <v>27</v>
      </c>
      <c r="J23" s="140" t="s">
        <v>1</v>
      </c>
      <c r="K23" s="37"/>
      <c r="L23" s="62"/>
      <c r="S23" s="37"/>
      <c r="T23" s="37"/>
      <c r="U23" s="37"/>
      <c r="V23" s="37"/>
      <c r="W23" s="37"/>
      <c r="X23" s="37"/>
      <c r="Y23" s="37"/>
      <c r="Z23" s="37"/>
      <c r="AA23" s="37"/>
      <c r="AB23" s="37"/>
      <c r="AC23" s="37"/>
      <c r="AD23" s="37"/>
      <c r="AE23" s="37"/>
    </row>
    <row r="24" s="2" customFormat="1" ht="6.96" customHeight="1">
      <c r="A24" s="37"/>
      <c r="B24" s="43"/>
      <c r="C24" s="37"/>
      <c r="D24" s="37"/>
      <c r="E24" s="37"/>
      <c r="F24" s="37"/>
      <c r="G24" s="37"/>
      <c r="H24" s="37"/>
      <c r="I24" s="37"/>
      <c r="J24" s="37"/>
      <c r="K24" s="37"/>
      <c r="L24" s="62"/>
      <c r="S24" s="37"/>
      <c r="T24" s="37"/>
      <c r="U24" s="37"/>
      <c r="V24" s="37"/>
      <c r="W24" s="37"/>
      <c r="X24" s="37"/>
      <c r="Y24" s="37"/>
      <c r="Z24" s="37"/>
      <c r="AA24" s="37"/>
      <c r="AB24" s="37"/>
      <c r="AC24" s="37"/>
      <c r="AD24" s="37"/>
      <c r="AE24" s="37"/>
    </row>
    <row r="25" s="2" customFormat="1" ht="12" customHeight="1">
      <c r="A25" s="37"/>
      <c r="B25" s="43"/>
      <c r="C25" s="37"/>
      <c r="D25" s="149" t="s">
        <v>33</v>
      </c>
      <c r="E25" s="37"/>
      <c r="F25" s="37"/>
      <c r="G25" s="37"/>
      <c r="H25" s="37"/>
      <c r="I25" s="149" t="s">
        <v>25</v>
      </c>
      <c r="J25" s="140" t="s">
        <v>34</v>
      </c>
      <c r="K25" s="37"/>
      <c r="L25" s="62"/>
      <c r="S25" s="37"/>
      <c r="T25" s="37"/>
      <c r="U25" s="37"/>
      <c r="V25" s="37"/>
      <c r="W25" s="37"/>
      <c r="X25" s="37"/>
      <c r="Y25" s="37"/>
      <c r="Z25" s="37"/>
      <c r="AA25" s="37"/>
      <c r="AB25" s="37"/>
      <c r="AC25" s="37"/>
      <c r="AD25" s="37"/>
      <c r="AE25" s="37"/>
    </row>
    <row r="26" s="2" customFormat="1" ht="18" customHeight="1">
      <c r="A26" s="37"/>
      <c r="B26" s="43"/>
      <c r="C26" s="37"/>
      <c r="D26" s="37"/>
      <c r="E26" s="140" t="s">
        <v>725</v>
      </c>
      <c r="F26" s="37"/>
      <c r="G26" s="37"/>
      <c r="H26" s="37"/>
      <c r="I26" s="149" t="s">
        <v>27</v>
      </c>
      <c r="J26" s="140" t="s">
        <v>36</v>
      </c>
      <c r="K26" s="37"/>
      <c r="L26" s="62"/>
      <c r="S26" s="37"/>
      <c r="T26" s="37"/>
      <c r="U26" s="37"/>
      <c r="V26" s="37"/>
      <c r="W26" s="37"/>
      <c r="X26" s="37"/>
      <c r="Y26" s="37"/>
      <c r="Z26" s="37"/>
      <c r="AA26" s="37"/>
      <c r="AB26" s="37"/>
      <c r="AC26" s="37"/>
      <c r="AD26" s="37"/>
      <c r="AE26" s="37"/>
    </row>
    <row r="27" s="2" customFormat="1" ht="6.96" customHeight="1">
      <c r="A27" s="37"/>
      <c r="B27" s="43"/>
      <c r="C27" s="37"/>
      <c r="D27" s="37"/>
      <c r="E27" s="37"/>
      <c r="F27" s="37"/>
      <c r="G27" s="37"/>
      <c r="H27" s="37"/>
      <c r="I27" s="37"/>
      <c r="J27" s="37"/>
      <c r="K27" s="37"/>
      <c r="L27" s="62"/>
      <c r="S27" s="37"/>
      <c r="T27" s="37"/>
      <c r="U27" s="37"/>
      <c r="V27" s="37"/>
      <c r="W27" s="37"/>
      <c r="X27" s="37"/>
      <c r="Y27" s="37"/>
      <c r="Z27" s="37"/>
      <c r="AA27" s="37"/>
      <c r="AB27" s="37"/>
      <c r="AC27" s="37"/>
      <c r="AD27" s="37"/>
      <c r="AE27" s="37"/>
    </row>
    <row r="28" s="2" customFormat="1" ht="12" customHeight="1">
      <c r="A28" s="37"/>
      <c r="B28" s="43"/>
      <c r="C28" s="37"/>
      <c r="D28" s="149" t="s">
        <v>37</v>
      </c>
      <c r="E28" s="37"/>
      <c r="F28" s="37"/>
      <c r="G28" s="37"/>
      <c r="H28" s="37"/>
      <c r="I28" s="37"/>
      <c r="J28" s="37"/>
      <c r="K28" s="37"/>
      <c r="L28" s="62"/>
      <c r="S28" s="37"/>
      <c r="T28" s="37"/>
      <c r="U28" s="37"/>
      <c r="V28" s="37"/>
      <c r="W28" s="37"/>
      <c r="X28" s="37"/>
      <c r="Y28" s="37"/>
      <c r="Z28" s="37"/>
      <c r="AA28" s="37"/>
      <c r="AB28" s="37"/>
      <c r="AC28" s="37"/>
      <c r="AD28" s="37"/>
      <c r="AE28" s="37"/>
    </row>
    <row r="29" s="8" customFormat="1" ht="16.5" customHeight="1">
      <c r="A29" s="153"/>
      <c r="B29" s="154"/>
      <c r="C29" s="153"/>
      <c r="D29" s="153"/>
      <c r="E29" s="155" t="s">
        <v>1</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37"/>
      <c r="B30" s="43"/>
      <c r="C30" s="37"/>
      <c r="D30" s="37"/>
      <c r="E30" s="37"/>
      <c r="F30" s="37"/>
      <c r="G30" s="37"/>
      <c r="H30" s="37"/>
      <c r="I30" s="37"/>
      <c r="J30" s="37"/>
      <c r="K30" s="37"/>
      <c r="L30" s="62"/>
      <c r="S30" s="37"/>
      <c r="T30" s="37"/>
      <c r="U30" s="37"/>
      <c r="V30" s="37"/>
      <c r="W30" s="37"/>
      <c r="X30" s="37"/>
      <c r="Y30" s="37"/>
      <c r="Z30" s="37"/>
      <c r="AA30" s="37"/>
      <c r="AB30" s="37"/>
      <c r="AC30" s="37"/>
      <c r="AD30" s="37"/>
      <c r="AE30" s="37"/>
    </row>
    <row r="31" s="2" customFormat="1" ht="6.96" customHeight="1">
      <c r="A31" s="37"/>
      <c r="B31" s="43"/>
      <c r="C31" s="37"/>
      <c r="D31" s="157"/>
      <c r="E31" s="157"/>
      <c r="F31" s="157"/>
      <c r="G31" s="157"/>
      <c r="H31" s="157"/>
      <c r="I31" s="157"/>
      <c r="J31" s="157"/>
      <c r="K31" s="157"/>
      <c r="L31" s="62"/>
      <c r="S31" s="37"/>
      <c r="T31" s="37"/>
      <c r="U31" s="37"/>
      <c r="V31" s="37"/>
      <c r="W31" s="37"/>
      <c r="X31" s="37"/>
      <c r="Y31" s="37"/>
      <c r="Z31" s="37"/>
      <c r="AA31" s="37"/>
      <c r="AB31" s="37"/>
      <c r="AC31" s="37"/>
      <c r="AD31" s="37"/>
      <c r="AE31" s="37"/>
    </row>
    <row r="32" s="2" customFormat="1" ht="25.44" customHeight="1">
      <c r="A32" s="37"/>
      <c r="B32" s="43"/>
      <c r="C32" s="37"/>
      <c r="D32" s="158" t="s">
        <v>38</v>
      </c>
      <c r="E32" s="37"/>
      <c r="F32" s="37"/>
      <c r="G32" s="37"/>
      <c r="H32" s="37"/>
      <c r="I32" s="37"/>
      <c r="J32" s="159">
        <f>ROUND(J125, 2)</f>
        <v>0</v>
      </c>
      <c r="K32" s="37"/>
      <c r="L32" s="62"/>
      <c r="S32" s="37"/>
      <c r="T32" s="37"/>
      <c r="U32" s="37"/>
      <c r="V32" s="37"/>
      <c r="W32" s="37"/>
      <c r="X32" s="37"/>
      <c r="Y32" s="37"/>
      <c r="Z32" s="37"/>
      <c r="AA32" s="37"/>
      <c r="AB32" s="37"/>
      <c r="AC32" s="37"/>
      <c r="AD32" s="37"/>
      <c r="AE32" s="37"/>
    </row>
    <row r="33" s="2" customFormat="1" ht="6.96" customHeight="1">
      <c r="A33" s="37"/>
      <c r="B33" s="43"/>
      <c r="C33" s="37"/>
      <c r="D33" s="157"/>
      <c r="E33" s="157"/>
      <c r="F33" s="157"/>
      <c r="G33" s="157"/>
      <c r="H33" s="157"/>
      <c r="I33" s="157"/>
      <c r="J33" s="157"/>
      <c r="K33" s="157"/>
      <c r="L33" s="62"/>
      <c r="S33" s="37"/>
      <c r="T33" s="37"/>
      <c r="U33" s="37"/>
      <c r="V33" s="37"/>
      <c r="W33" s="37"/>
      <c r="X33" s="37"/>
      <c r="Y33" s="37"/>
      <c r="Z33" s="37"/>
      <c r="AA33" s="37"/>
      <c r="AB33" s="37"/>
      <c r="AC33" s="37"/>
      <c r="AD33" s="37"/>
      <c r="AE33" s="37"/>
    </row>
    <row r="34" s="2" customFormat="1" ht="14.4" customHeight="1">
      <c r="A34" s="37"/>
      <c r="B34" s="43"/>
      <c r="C34" s="37"/>
      <c r="D34" s="37"/>
      <c r="E34" s="37"/>
      <c r="F34" s="160" t="s">
        <v>40</v>
      </c>
      <c r="G34" s="37"/>
      <c r="H34" s="37"/>
      <c r="I34" s="160" t="s">
        <v>39</v>
      </c>
      <c r="J34" s="160" t="s">
        <v>41</v>
      </c>
      <c r="K34" s="37"/>
      <c r="L34" s="62"/>
      <c r="S34" s="37"/>
      <c r="T34" s="37"/>
      <c r="U34" s="37"/>
      <c r="V34" s="37"/>
      <c r="W34" s="37"/>
      <c r="X34" s="37"/>
      <c r="Y34" s="37"/>
      <c r="Z34" s="37"/>
      <c r="AA34" s="37"/>
      <c r="AB34" s="37"/>
      <c r="AC34" s="37"/>
      <c r="AD34" s="37"/>
      <c r="AE34" s="37"/>
    </row>
    <row r="35" s="2" customFormat="1" ht="14.4" customHeight="1">
      <c r="A35" s="37"/>
      <c r="B35" s="43"/>
      <c r="C35" s="37"/>
      <c r="D35" s="161" t="s">
        <v>42</v>
      </c>
      <c r="E35" s="149" t="s">
        <v>43</v>
      </c>
      <c r="F35" s="162">
        <f>ROUND((ROUND((SUM(BE125:BE186)),  2) + SUM(BE188:BE193)), 2)</f>
        <v>0</v>
      </c>
      <c r="G35" s="37"/>
      <c r="H35" s="37"/>
      <c r="I35" s="163">
        <v>0.20999999999999999</v>
      </c>
      <c r="J35" s="162">
        <f>ROUND((ROUND(((SUM(BE125:BE186))*I35),  2) + (SUM(BE188:BE193)*I35)), 2)</f>
        <v>0</v>
      </c>
      <c r="K35" s="37"/>
      <c r="L35" s="62"/>
      <c r="S35" s="37"/>
      <c r="T35" s="37"/>
      <c r="U35" s="37"/>
      <c r="V35" s="37"/>
      <c r="W35" s="37"/>
      <c r="X35" s="37"/>
      <c r="Y35" s="37"/>
      <c r="Z35" s="37"/>
      <c r="AA35" s="37"/>
      <c r="AB35" s="37"/>
      <c r="AC35" s="37"/>
      <c r="AD35" s="37"/>
      <c r="AE35" s="37"/>
    </row>
    <row r="36" s="2" customFormat="1" ht="14.4" customHeight="1">
      <c r="A36" s="37"/>
      <c r="B36" s="43"/>
      <c r="C36" s="37"/>
      <c r="D36" s="37"/>
      <c r="E36" s="149" t="s">
        <v>44</v>
      </c>
      <c r="F36" s="162">
        <f>ROUND((ROUND((SUM(BF125:BF186)),  2) + SUM(BF188:BF193)), 2)</f>
        <v>0</v>
      </c>
      <c r="G36" s="37"/>
      <c r="H36" s="37"/>
      <c r="I36" s="163">
        <v>0.14999999999999999</v>
      </c>
      <c r="J36" s="162">
        <f>ROUND((ROUND(((SUM(BF125:BF186))*I36),  2) + (SUM(BF188:BF193)*I36)), 2)</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9" t="s">
        <v>45</v>
      </c>
      <c r="F37" s="162">
        <f>ROUND((ROUND((SUM(BG125:BG186)),  2) + SUM(BG188:BG193)), 2)</f>
        <v>0</v>
      </c>
      <c r="G37" s="37"/>
      <c r="H37" s="37"/>
      <c r="I37" s="163">
        <v>0.20999999999999999</v>
      </c>
      <c r="J37" s="162">
        <f>0</f>
        <v>0</v>
      </c>
      <c r="K37" s="37"/>
      <c r="L37" s="62"/>
      <c r="S37" s="37"/>
      <c r="T37" s="37"/>
      <c r="U37" s="37"/>
      <c r="V37" s="37"/>
      <c r="W37" s="37"/>
      <c r="X37" s="37"/>
      <c r="Y37" s="37"/>
      <c r="Z37" s="37"/>
      <c r="AA37" s="37"/>
      <c r="AB37" s="37"/>
      <c r="AC37" s="37"/>
      <c r="AD37" s="37"/>
      <c r="AE37" s="37"/>
    </row>
    <row r="38" hidden="1" s="2" customFormat="1" ht="14.4" customHeight="1">
      <c r="A38" s="37"/>
      <c r="B38" s="43"/>
      <c r="C38" s="37"/>
      <c r="D38" s="37"/>
      <c r="E38" s="149" t="s">
        <v>46</v>
      </c>
      <c r="F38" s="162">
        <f>ROUND((ROUND((SUM(BH125:BH186)),  2) + SUM(BH188:BH193)), 2)</f>
        <v>0</v>
      </c>
      <c r="G38" s="37"/>
      <c r="H38" s="37"/>
      <c r="I38" s="163">
        <v>0.14999999999999999</v>
      </c>
      <c r="J38" s="162">
        <f>0</f>
        <v>0</v>
      </c>
      <c r="K38" s="37"/>
      <c r="L38" s="62"/>
      <c r="S38" s="37"/>
      <c r="T38" s="37"/>
      <c r="U38" s="37"/>
      <c r="V38" s="37"/>
      <c r="W38" s="37"/>
      <c r="X38" s="37"/>
      <c r="Y38" s="37"/>
      <c r="Z38" s="37"/>
      <c r="AA38" s="37"/>
      <c r="AB38" s="37"/>
      <c r="AC38" s="37"/>
      <c r="AD38" s="37"/>
      <c r="AE38" s="37"/>
    </row>
    <row r="39" hidden="1" s="2" customFormat="1" ht="14.4" customHeight="1">
      <c r="A39" s="37"/>
      <c r="B39" s="43"/>
      <c r="C39" s="37"/>
      <c r="D39" s="37"/>
      <c r="E39" s="149" t="s">
        <v>47</v>
      </c>
      <c r="F39" s="162">
        <f>ROUND((ROUND((SUM(BI125:BI186)),  2) + SUM(BI188:BI193)), 2)</f>
        <v>0</v>
      </c>
      <c r="G39" s="37"/>
      <c r="H39" s="37"/>
      <c r="I39" s="163">
        <v>0</v>
      </c>
      <c r="J39" s="162">
        <f>0</f>
        <v>0</v>
      </c>
      <c r="K39" s="37"/>
      <c r="L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2" customFormat="1" ht="25.44" customHeight="1">
      <c r="A41" s="37"/>
      <c r="B41" s="43"/>
      <c r="C41" s="164"/>
      <c r="D41" s="165" t="s">
        <v>48</v>
      </c>
      <c r="E41" s="166"/>
      <c r="F41" s="166"/>
      <c r="G41" s="167" t="s">
        <v>49</v>
      </c>
      <c r="H41" s="168" t="s">
        <v>50</v>
      </c>
      <c r="I41" s="166"/>
      <c r="J41" s="169">
        <f>SUM(J32:J39)</f>
        <v>0</v>
      </c>
      <c r="K41" s="170"/>
      <c r="L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37"/>
      <c r="J42" s="37"/>
      <c r="K42" s="37"/>
      <c r="L42" s="62"/>
      <c r="S42" s="37"/>
      <c r="T42" s="37"/>
      <c r="U42" s="37"/>
      <c r="V42" s="37"/>
      <c r="W42" s="37"/>
      <c r="X42" s="37"/>
      <c r="Y42" s="37"/>
      <c r="Z42" s="37"/>
      <c r="AA42" s="37"/>
      <c r="AB42" s="37"/>
      <c r="AC42" s="37"/>
      <c r="AD42" s="37"/>
      <c r="AE42" s="37"/>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71" t="s">
        <v>51</v>
      </c>
      <c r="E50" s="172"/>
      <c r="F50" s="172"/>
      <c r="G50" s="171" t="s">
        <v>52</v>
      </c>
      <c r="H50" s="172"/>
      <c r="I50" s="172"/>
      <c r="J50" s="172"/>
      <c r="K50" s="172"/>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73" t="s">
        <v>53</v>
      </c>
      <c r="E61" s="174"/>
      <c r="F61" s="175" t="s">
        <v>54</v>
      </c>
      <c r="G61" s="173" t="s">
        <v>53</v>
      </c>
      <c r="H61" s="174"/>
      <c r="I61" s="174"/>
      <c r="J61" s="176" t="s">
        <v>54</v>
      </c>
      <c r="K61" s="174"/>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71" t="s">
        <v>55</v>
      </c>
      <c r="E65" s="177"/>
      <c r="F65" s="177"/>
      <c r="G65" s="171" t="s">
        <v>56</v>
      </c>
      <c r="H65" s="177"/>
      <c r="I65" s="177"/>
      <c r="J65" s="177"/>
      <c r="K65" s="177"/>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73" t="s">
        <v>53</v>
      </c>
      <c r="E76" s="174"/>
      <c r="F76" s="175" t="s">
        <v>54</v>
      </c>
      <c r="G76" s="173" t="s">
        <v>53</v>
      </c>
      <c r="H76" s="174"/>
      <c r="I76" s="174"/>
      <c r="J76" s="176" t="s">
        <v>54</v>
      </c>
      <c r="K76" s="174"/>
      <c r="L76" s="62"/>
      <c r="S76" s="37"/>
      <c r="T76" s="37"/>
      <c r="U76" s="37"/>
      <c r="V76" s="37"/>
      <c r="W76" s="37"/>
      <c r="X76" s="37"/>
      <c r="Y76" s="37"/>
      <c r="Z76" s="37"/>
      <c r="AA76" s="37"/>
      <c r="AB76" s="37"/>
      <c r="AC76" s="37"/>
      <c r="AD76" s="37"/>
      <c r="AE76" s="37"/>
    </row>
    <row r="77" s="2" customFormat="1" ht="14.4" customHeight="1">
      <c r="A77" s="37"/>
      <c r="B77" s="178"/>
      <c r="C77" s="179"/>
      <c r="D77" s="179"/>
      <c r="E77" s="179"/>
      <c r="F77" s="179"/>
      <c r="G77" s="179"/>
      <c r="H77" s="179"/>
      <c r="I77" s="179"/>
      <c r="J77" s="179"/>
      <c r="K77" s="179"/>
      <c r="L77" s="62"/>
      <c r="S77" s="37"/>
      <c r="T77" s="37"/>
      <c r="U77" s="37"/>
      <c r="V77" s="37"/>
      <c r="W77" s="37"/>
      <c r="X77" s="37"/>
      <c r="Y77" s="37"/>
      <c r="Z77" s="37"/>
      <c r="AA77" s="37"/>
      <c r="AB77" s="37"/>
      <c r="AC77" s="37"/>
      <c r="AD77" s="37"/>
      <c r="AE77" s="37"/>
    </row>
    <row r="81" s="2" customFormat="1" ht="6.96" customHeight="1">
      <c r="A81" s="37"/>
      <c r="B81" s="180"/>
      <c r="C81" s="181"/>
      <c r="D81" s="181"/>
      <c r="E81" s="181"/>
      <c r="F81" s="181"/>
      <c r="G81" s="181"/>
      <c r="H81" s="181"/>
      <c r="I81" s="181"/>
      <c r="J81" s="181"/>
      <c r="K81" s="181"/>
      <c r="L81" s="62"/>
      <c r="S81" s="37"/>
      <c r="T81" s="37"/>
      <c r="U81" s="37"/>
      <c r="V81" s="37"/>
      <c r="W81" s="37"/>
      <c r="X81" s="37"/>
      <c r="Y81" s="37"/>
      <c r="Z81" s="37"/>
      <c r="AA81" s="37"/>
      <c r="AB81" s="37"/>
      <c r="AC81" s="37"/>
      <c r="AD81" s="37"/>
      <c r="AE81" s="37"/>
    </row>
    <row r="82" s="2" customFormat="1" ht="24.96" customHeight="1">
      <c r="A82" s="37"/>
      <c r="B82" s="38"/>
      <c r="C82" s="22" t="s">
        <v>107</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82" t="str">
        <f>E7</f>
        <v>Tréninková hala pro míčové sporty Vodova-DPS</v>
      </c>
      <c r="F85" s="31"/>
      <c r="G85" s="31"/>
      <c r="H85" s="31"/>
      <c r="I85" s="39"/>
      <c r="J85" s="39"/>
      <c r="K85" s="39"/>
      <c r="L85" s="62"/>
      <c r="S85" s="37"/>
      <c r="T85" s="37"/>
      <c r="U85" s="37"/>
      <c r="V85" s="37"/>
      <c r="W85" s="37"/>
      <c r="X85" s="37"/>
      <c r="Y85" s="37"/>
      <c r="Z85" s="37"/>
      <c r="AA85" s="37"/>
      <c r="AB85" s="37"/>
      <c r="AC85" s="37"/>
      <c r="AD85" s="37"/>
      <c r="AE85" s="37"/>
    </row>
    <row r="86" s="1" customFormat="1" ht="12" customHeight="1">
      <c r="B86" s="20"/>
      <c r="C86" s="31" t="s">
        <v>103</v>
      </c>
      <c r="D86" s="21"/>
      <c r="E86" s="21"/>
      <c r="F86" s="21"/>
      <c r="G86" s="21"/>
      <c r="H86" s="21"/>
      <c r="I86" s="21"/>
      <c r="J86" s="21"/>
      <c r="K86" s="21"/>
      <c r="L86" s="19"/>
    </row>
    <row r="87" s="2" customFormat="1" ht="16.5" customHeight="1">
      <c r="A87" s="37"/>
      <c r="B87" s="38"/>
      <c r="C87" s="39"/>
      <c r="D87" s="39"/>
      <c r="E87" s="182" t="s">
        <v>361</v>
      </c>
      <c r="F87" s="39"/>
      <c r="G87" s="39"/>
      <c r="H87" s="39"/>
      <c r="I87" s="39"/>
      <c r="J87" s="39"/>
      <c r="K87" s="39"/>
      <c r="L87" s="62"/>
      <c r="S87" s="37"/>
      <c r="T87" s="37"/>
      <c r="U87" s="37"/>
      <c r="V87" s="37"/>
      <c r="W87" s="37"/>
      <c r="X87" s="37"/>
      <c r="Y87" s="37"/>
      <c r="Z87" s="37"/>
      <c r="AA87" s="37"/>
      <c r="AB87" s="37"/>
      <c r="AC87" s="37"/>
      <c r="AD87" s="37"/>
      <c r="AE87" s="37"/>
    </row>
    <row r="88" s="2" customFormat="1" ht="12" customHeight="1">
      <c r="A88" s="37"/>
      <c r="B88" s="38"/>
      <c r="C88" s="31" t="s">
        <v>105</v>
      </c>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6.5" customHeight="1">
      <c r="A89" s="37"/>
      <c r="B89" s="38"/>
      <c r="C89" s="39"/>
      <c r="D89" s="39"/>
      <c r="E89" s="75" t="str">
        <f>E11</f>
        <v>05 - Rozpočet zelené střechy</v>
      </c>
      <c r="F89" s="39"/>
      <c r="G89" s="39"/>
      <c r="H89" s="39"/>
      <c r="I89" s="39"/>
      <c r="J89" s="39"/>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2" customHeight="1">
      <c r="A91" s="37"/>
      <c r="B91" s="38"/>
      <c r="C91" s="31" t="s">
        <v>20</v>
      </c>
      <c r="D91" s="39"/>
      <c r="E91" s="39"/>
      <c r="F91" s="26" t="str">
        <f>F14</f>
        <v>sportovní hala ul. Vodova, Brno</v>
      </c>
      <c r="G91" s="39"/>
      <c r="H91" s="39"/>
      <c r="I91" s="31" t="s">
        <v>22</v>
      </c>
      <c r="J91" s="78" t="str">
        <f>IF(J14="","",J14)</f>
        <v>14. 7. 2021</v>
      </c>
      <c r="K91" s="39"/>
      <c r="L91" s="62"/>
      <c r="S91" s="37"/>
      <c r="T91" s="37"/>
      <c r="U91" s="37"/>
      <c r="V91" s="37"/>
      <c r="W91" s="37"/>
      <c r="X91" s="37"/>
      <c r="Y91" s="37"/>
      <c r="Z91" s="37"/>
      <c r="AA91" s="37"/>
      <c r="AB91" s="37"/>
      <c r="AC91" s="37"/>
      <c r="AD91" s="37"/>
      <c r="AE91" s="37"/>
    </row>
    <row r="92" s="2" customFormat="1" ht="6.96" customHeight="1">
      <c r="A92" s="37"/>
      <c r="B92" s="38"/>
      <c r="C92" s="39"/>
      <c r="D92" s="39"/>
      <c r="E92" s="39"/>
      <c r="F92" s="39"/>
      <c r="G92" s="39"/>
      <c r="H92" s="39"/>
      <c r="I92" s="39"/>
      <c r="J92" s="39"/>
      <c r="K92" s="39"/>
      <c r="L92" s="62"/>
      <c r="S92" s="37"/>
      <c r="T92" s="37"/>
      <c r="U92" s="37"/>
      <c r="V92" s="37"/>
      <c r="W92" s="37"/>
      <c r="X92" s="37"/>
      <c r="Y92" s="37"/>
      <c r="Z92" s="37"/>
      <c r="AA92" s="37"/>
      <c r="AB92" s="37"/>
      <c r="AC92" s="37"/>
      <c r="AD92" s="37"/>
      <c r="AE92" s="37"/>
    </row>
    <row r="93" s="2" customFormat="1" ht="15.15" customHeight="1">
      <c r="A93" s="37"/>
      <c r="B93" s="38"/>
      <c r="C93" s="31" t="s">
        <v>24</v>
      </c>
      <c r="D93" s="39"/>
      <c r="E93" s="39"/>
      <c r="F93" s="26" t="str">
        <f>E17</f>
        <v>Statutární město Brno, Dominikánské nám1, Brno</v>
      </c>
      <c r="G93" s="39"/>
      <c r="H93" s="39"/>
      <c r="I93" s="31" t="s">
        <v>30</v>
      </c>
      <c r="J93" s="35" t="str">
        <f>E23</f>
        <v>Ing. Jana Janíková</v>
      </c>
      <c r="K93" s="39"/>
      <c r="L93" s="62"/>
      <c r="S93" s="37"/>
      <c r="T93" s="37"/>
      <c r="U93" s="37"/>
      <c r="V93" s="37"/>
      <c r="W93" s="37"/>
      <c r="X93" s="37"/>
      <c r="Y93" s="37"/>
      <c r="Z93" s="37"/>
      <c r="AA93" s="37"/>
      <c r="AB93" s="37"/>
      <c r="AC93" s="37"/>
      <c r="AD93" s="37"/>
      <c r="AE93" s="37"/>
    </row>
    <row r="94" s="2" customFormat="1" ht="25.65" customHeight="1">
      <c r="A94" s="37"/>
      <c r="B94" s="38"/>
      <c r="C94" s="31" t="s">
        <v>28</v>
      </c>
      <c r="D94" s="39"/>
      <c r="E94" s="39"/>
      <c r="F94" s="26" t="str">
        <f>IF(E20="","",E20)</f>
        <v>Vyplň údaj</v>
      </c>
      <c r="G94" s="39"/>
      <c r="H94" s="39"/>
      <c r="I94" s="31" t="s">
        <v>33</v>
      </c>
      <c r="J94" s="35" t="str">
        <f>E26</f>
        <v>ZaKT Brno, Ponávka 185/2,602 00 Brno</v>
      </c>
      <c r="K94" s="39"/>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9.28" customHeight="1">
      <c r="A96" s="37"/>
      <c r="B96" s="38"/>
      <c r="C96" s="183" t="s">
        <v>108</v>
      </c>
      <c r="D96" s="184"/>
      <c r="E96" s="184"/>
      <c r="F96" s="184"/>
      <c r="G96" s="184"/>
      <c r="H96" s="184"/>
      <c r="I96" s="184"/>
      <c r="J96" s="185" t="s">
        <v>109</v>
      </c>
      <c r="K96" s="184"/>
      <c r="L96" s="62"/>
      <c r="S96" s="37"/>
      <c r="T96" s="37"/>
      <c r="U96" s="37"/>
      <c r="V96" s="37"/>
      <c r="W96" s="37"/>
      <c r="X96" s="37"/>
      <c r="Y96" s="37"/>
      <c r="Z96" s="37"/>
      <c r="AA96" s="37"/>
      <c r="AB96" s="37"/>
      <c r="AC96" s="37"/>
      <c r="AD96" s="37"/>
      <c r="AE96" s="37"/>
    </row>
    <row r="97" s="2" customFormat="1" ht="10.32" customHeight="1">
      <c r="A97" s="37"/>
      <c r="B97" s="38"/>
      <c r="C97" s="39"/>
      <c r="D97" s="39"/>
      <c r="E97" s="39"/>
      <c r="F97" s="39"/>
      <c r="G97" s="39"/>
      <c r="H97" s="39"/>
      <c r="I97" s="39"/>
      <c r="J97" s="39"/>
      <c r="K97" s="39"/>
      <c r="L97" s="62"/>
      <c r="S97" s="37"/>
      <c r="T97" s="37"/>
      <c r="U97" s="37"/>
      <c r="V97" s="37"/>
      <c r="W97" s="37"/>
      <c r="X97" s="37"/>
      <c r="Y97" s="37"/>
      <c r="Z97" s="37"/>
      <c r="AA97" s="37"/>
      <c r="AB97" s="37"/>
      <c r="AC97" s="37"/>
      <c r="AD97" s="37"/>
      <c r="AE97" s="37"/>
    </row>
    <row r="98" s="2" customFormat="1" ht="22.8" customHeight="1">
      <c r="A98" s="37"/>
      <c r="B98" s="38"/>
      <c r="C98" s="186" t="s">
        <v>110</v>
      </c>
      <c r="D98" s="39"/>
      <c r="E98" s="39"/>
      <c r="F98" s="39"/>
      <c r="G98" s="39"/>
      <c r="H98" s="39"/>
      <c r="I98" s="39"/>
      <c r="J98" s="109">
        <f>J125</f>
        <v>0</v>
      </c>
      <c r="K98" s="39"/>
      <c r="L98" s="62"/>
      <c r="S98" s="37"/>
      <c r="T98" s="37"/>
      <c r="U98" s="37"/>
      <c r="V98" s="37"/>
      <c r="W98" s="37"/>
      <c r="X98" s="37"/>
      <c r="Y98" s="37"/>
      <c r="Z98" s="37"/>
      <c r="AA98" s="37"/>
      <c r="AB98" s="37"/>
      <c r="AC98" s="37"/>
      <c r="AD98" s="37"/>
      <c r="AE98" s="37"/>
      <c r="AU98" s="16" t="s">
        <v>111</v>
      </c>
    </row>
    <row r="99" s="9" customFormat="1" ht="24.96" customHeight="1">
      <c r="A99" s="9"/>
      <c r="B99" s="187"/>
      <c r="C99" s="188"/>
      <c r="D99" s="189" t="s">
        <v>112</v>
      </c>
      <c r="E99" s="190"/>
      <c r="F99" s="190"/>
      <c r="G99" s="190"/>
      <c r="H99" s="190"/>
      <c r="I99" s="190"/>
      <c r="J99" s="191">
        <f>J126</f>
        <v>0</v>
      </c>
      <c r="K99" s="188"/>
      <c r="L99" s="192"/>
      <c r="S99" s="9"/>
      <c r="T99" s="9"/>
      <c r="U99" s="9"/>
      <c r="V99" s="9"/>
      <c r="W99" s="9"/>
      <c r="X99" s="9"/>
      <c r="Y99" s="9"/>
      <c r="Z99" s="9"/>
      <c r="AA99" s="9"/>
      <c r="AB99" s="9"/>
      <c r="AC99" s="9"/>
      <c r="AD99" s="9"/>
      <c r="AE99" s="9"/>
    </row>
    <row r="100" s="10" customFormat="1" ht="19.92" customHeight="1">
      <c r="A100" s="10"/>
      <c r="B100" s="193"/>
      <c r="C100" s="132"/>
      <c r="D100" s="194" t="s">
        <v>113</v>
      </c>
      <c r="E100" s="195"/>
      <c r="F100" s="195"/>
      <c r="G100" s="195"/>
      <c r="H100" s="195"/>
      <c r="I100" s="195"/>
      <c r="J100" s="196">
        <f>J127</f>
        <v>0</v>
      </c>
      <c r="K100" s="132"/>
      <c r="L100" s="197"/>
      <c r="S100" s="10"/>
      <c r="T100" s="10"/>
      <c r="U100" s="10"/>
      <c r="V100" s="10"/>
      <c r="W100" s="10"/>
      <c r="X100" s="10"/>
      <c r="Y100" s="10"/>
      <c r="Z100" s="10"/>
      <c r="AA100" s="10"/>
      <c r="AB100" s="10"/>
      <c r="AC100" s="10"/>
      <c r="AD100" s="10"/>
      <c r="AE100" s="10"/>
    </row>
    <row r="101" s="9" customFormat="1" ht="24.96" customHeight="1">
      <c r="A101" s="9"/>
      <c r="B101" s="187"/>
      <c r="C101" s="188"/>
      <c r="D101" s="189" t="s">
        <v>726</v>
      </c>
      <c r="E101" s="190"/>
      <c r="F101" s="190"/>
      <c r="G101" s="190"/>
      <c r="H101" s="190"/>
      <c r="I101" s="190"/>
      <c r="J101" s="191">
        <f>J149</f>
        <v>0</v>
      </c>
      <c r="K101" s="188"/>
      <c r="L101" s="192"/>
      <c r="S101" s="9"/>
      <c r="T101" s="9"/>
      <c r="U101" s="9"/>
      <c r="V101" s="9"/>
      <c r="W101" s="9"/>
      <c r="X101" s="9"/>
      <c r="Y101" s="9"/>
      <c r="Z101" s="9"/>
      <c r="AA101" s="9"/>
      <c r="AB101" s="9"/>
      <c r="AC101" s="9"/>
      <c r="AD101" s="9"/>
      <c r="AE101" s="9"/>
    </row>
    <row r="102" s="10" customFormat="1" ht="19.92" customHeight="1">
      <c r="A102" s="10"/>
      <c r="B102" s="193"/>
      <c r="C102" s="132"/>
      <c r="D102" s="194" t="s">
        <v>727</v>
      </c>
      <c r="E102" s="195"/>
      <c r="F102" s="195"/>
      <c r="G102" s="195"/>
      <c r="H102" s="195"/>
      <c r="I102" s="195"/>
      <c r="J102" s="196">
        <f>J150</f>
        <v>0</v>
      </c>
      <c r="K102" s="132"/>
      <c r="L102" s="197"/>
      <c r="S102" s="10"/>
      <c r="T102" s="10"/>
      <c r="U102" s="10"/>
      <c r="V102" s="10"/>
      <c r="W102" s="10"/>
      <c r="X102" s="10"/>
      <c r="Y102" s="10"/>
      <c r="Z102" s="10"/>
      <c r="AA102" s="10"/>
      <c r="AB102" s="10"/>
      <c r="AC102" s="10"/>
      <c r="AD102" s="10"/>
      <c r="AE102" s="10"/>
    </row>
    <row r="103" s="9" customFormat="1" ht="21.84" customHeight="1">
      <c r="A103" s="9"/>
      <c r="B103" s="187"/>
      <c r="C103" s="188"/>
      <c r="D103" s="198" t="s">
        <v>115</v>
      </c>
      <c r="E103" s="188"/>
      <c r="F103" s="188"/>
      <c r="G103" s="188"/>
      <c r="H103" s="188"/>
      <c r="I103" s="188"/>
      <c r="J103" s="199">
        <f>J187</f>
        <v>0</v>
      </c>
      <c r="K103" s="188"/>
      <c r="L103" s="192"/>
      <c r="S103" s="9"/>
      <c r="T103" s="9"/>
      <c r="U103" s="9"/>
      <c r="V103" s="9"/>
      <c r="W103" s="9"/>
      <c r="X103" s="9"/>
      <c r="Y103" s="9"/>
      <c r="Z103" s="9"/>
      <c r="AA103" s="9"/>
      <c r="AB103" s="9"/>
      <c r="AC103" s="9"/>
      <c r="AD103" s="9"/>
      <c r="AE103" s="9"/>
    </row>
    <row r="104" s="2" customFormat="1" ht="21.84" customHeight="1">
      <c r="A104" s="37"/>
      <c r="B104" s="38"/>
      <c r="C104" s="39"/>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65"/>
      <c r="C105" s="66"/>
      <c r="D105" s="66"/>
      <c r="E105" s="66"/>
      <c r="F105" s="66"/>
      <c r="G105" s="66"/>
      <c r="H105" s="66"/>
      <c r="I105" s="66"/>
      <c r="J105" s="66"/>
      <c r="K105" s="66"/>
      <c r="L105" s="62"/>
      <c r="S105" s="37"/>
      <c r="T105" s="37"/>
      <c r="U105" s="37"/>
      <c r="V105" s="37"/>
      <c r="W105" s="37"/>
      <c r="X105" s="37"/>
      <c r="Y105" s="37"/>
      <c r="Z105" s="37"/>
      <c r="AA105" s="37"/>
      <c r="AB105" s="37"/>
      <c r="AC105" s="37"/>
      <c r="AD105" s="37"/>
      <c r="AE105" s="37"/>
    </row>
    <row r="109" s="2" customFormat="1" ht="6.96" customHeight="1">
      <c r="A109" s="37"/>
      <c r="B109" s="67"/>
      <c r="C109" s="68"/>
      <c r="D109" s="68"/>
      <c r="E109" s="68"/>
      <c r="F109" s="68"/>
      <c r="G109" s="68"/>
      <c r="H109" s="68"/>
      <c r="I109" s="68"/>
      <c r="J109" s="68"/>
      <c r="K109" s="68"/>
      <c r="L109" s="62"/>
      <c r="S109" s="37"/>
      <c r="T109" s="37"/>
      <c r="U109" s="37"/>
      <c r="V109" s="37"/>
      <c r="W109" s="37"/>
      <c r="X109" s="37"/>
      <c r="Y109" s="37"/>
      <c r="Z109" s="37"/>
      <c r="AA109" s="37"/>
      <c r="AB109" s="37"/>
      <c r="AC109" s="37"/>
      <c r="AD109" s="37"/>
      <c r="AE109" s="37"/>
    </row>
    <row r="110" s="2" customFormat="1" ht="24.96" customHeight="1">
      <c r="A110" s="37"/>
      <c r="B110" s="38"/>
      <c r="C110" s="22" t="s">
        <v>116</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182" t="str">
        <f>E7</f>
        <v>Tréninková hala pro míčové sporty Vodova-DPS</v>
      </c>
      <c r="F113" s="31"/>
      <c r="G113" s="31"/>
      <c r="H113" s="31"/>
      <c r="I113" s="39"/>
      <c r="J113" s="39"/>
      <c r="K113" s="39"/>
      <c r="L113" s="62"/>
      <c r="S113" s="37"/>
      <c r="T113" s="37"/>
      <c r="U113" s="37"/>
      <c r="V113" s="37"/>
      <c r="W113" s="37"/>
      <c r="X113" s="37"/>
      <c r="Y113" s="37"/>
      <c r="Z113" s="37"/>
      <c r="AA113" s="37"/>
      <c r="AB113" s="37"/>
      <c r="AC113" s="37"/>
      <c r="AD113" s="37"/>
      <c r="AE113" s="37"/>
    </row>
    <row r="114" s="1" customFormat="1" ht="12" customHeight="1">
      <c r="B114" s="20"/>
      <c r="C114" s="31" t="s">
        <v>103</v>
      </c>
      <c r="D114" s="21"/>
      <c r="E114" s="21"/>
      <c r="F114" s="21"/>
      <c r="G114" s="21"/>
      <c r="H114" s="21"/>
      <c r="I114" s="21"/>
      <c r="J114" s="21"/>
      <c r="K114" s="21"/>
      <c r="L114" s="19"/>
    </row>
    <row r="115" s="2" customFormat="1" ht="16.5" customHeight="1">
      <c r="A115" s="37"/>
      <c r="B115" s="38"/>
      <c r="C115" s="39"/>
      <c r="D115" s="39"/>
      <c r="E115" s="182" t="s">
        <v>361</v>
      </c>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105</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6.5" customHeight="1">
      <c r="A117" s="37"/>
      <c r="B117" s="38"/>
      <c r="C117" s="39"/>
      <c r="D117" s="39"/>
      <c r="E117" s="75" t="str">
        <f>E11</f>
        <v>05 - Rozpočet zelené střechy</v>
      </c>
      <c r="F117" s="39"/>
      <c r="G117" s="39"/>
      <c r="H117" s="39"/>
      <c r="I117" s="39"/>
      <c r="J117" s="39"/>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20</v>
      </c>
      <c r="D119" s="39"/>
      <c r="E119" s="39"/>
      <c r="F119" s="26" t="str">
        <f>F14</f>
        <v>sportovní hala ul. Vodova, Brno</v>
      </c>
      <c r="G119" s="39"/>
      <c r="H119" s="39"/>
      <c r="I119" s="31" t="s">
        <v>22</v>
      </c>
      <c r="J119" s="78" t="str">
        <f>IF(J14="","",J14)</f>
        <v>14. 7. 2021</v>
      </c>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5.15" customHeight="1">
      <c r="A121" s="37"/>
      <c r="B121" s="38"/>
      <c r="C121" s="31" t="s">
        <v>24</v>
      </c>
      <c r="D121" s="39"/>
      <c r="E121" s="39"/>
      <c r="F121" s="26" t="str">
        <f>E17</f>
        <v>Statutární město Brno, Dominikánské nám1, Brno</v>
      </c>
      <c r="G121" s="39"/>
      <c r="H121" s="39"/>
      <c r="I121" s="31" t="s">
        <v>30</v>
      </c>
      <c r="J121" s="35" t="str">
        <f>E23</f>
        <v>Ing. Jana Janíková</v>
      </c>
      <c r="K121" s="39"/>
      <c r="L121" s="62"/>
      <c r="S121" s="37"/>
      <c r="T121" s="37"/>
      <c r="U121" s="37"/>
      <c r="V121" s="37"/>
      <c r="W121" s="37"/>
      <c r="X121" s="37"/>
      <c r="Y121" s="37"/>
      <c r="Z121" s="37"/>
      <c r="AA121" s="37"/>
      <c r="AB121" s="37"/>
      <c r="AC121" s="37"/>
      <c r="AD121" s="37"/>
      <c r="AE121" s="37"/>
    </row>
    <row r="122" s="2" customFormat="1" ht="25.65" customHeight="1">
      <c r="A122" s="37"/>
      <c r="B122" s="38"/>
      <c r="C122" s="31" t="s">
        <v>28</v>
      </c>
      <c r="D122" s="39"/>
      <c r="E122" s="39"/>
      <c r="F122" s="26" t="str">
        <f>IF(E20="","",E20)</f>
        <v>Vyplň údaj</v>
      </c>
      <c r="G122" s="39"/>
      <c r="H122" s="39"/>
      <c r="I122" s="31" t="s">
        <v>33</v>
      </c>
      <c r="J122" s="35" t="str">
        <f>E26</f>
        <v>ZaKT Brno, Ponávka 185/2,602 00 Brno</v>
      </c>
      <c r="K122" s="39"/>
      <c r="L122" s="62"/>
      <c r="S122" s="37"/>
      <c r="T122" s="37"/>
      <c r="U122" s="37"/>
      <c r="V122" s="37"/>
      <c r="W122" s="37"/>
      <c r="X122" s="37"/>
      <c r="Y122" s="37"/>
      <c r="Z122" s="37"/>
      <c r="AA122" s="37"/>
      <c r="AB122" s="37"/>
      <c r="AC122" s="37"/>
      <c r="AD122" s="37"/>
      <c r="AE122" s="37"/>
    </row>
    <row r="123" s="2" customFormat="1" ht="10.32"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11" customFormat="1" ht="29.28" customHeight="1">
      <c r="A124" s="200"/>
      <c r="B124" s="201"/>
      <c r="C124" s="202" t="s">
        <v>117</v>
      </c>
      <c r="D124" s="203" t="s">
        <v>63</v>
      </c>
      <c r="E124" s="203" t="s">
        <v>59</v>
      </c>
      <c r="F124" s="203" t="s">
        <v>60</v>
      </c>
      <c r="G124" s="203" t="s">
        <v>118</v>
      </c>
      <c r="H124" s="203" t="s">
        <v>119</v>
      </c>
      <c r="I124" s="203" t="s">
        <v>120</v>
      </c>
      <c r="J124" s="203" t="s">
        <v>109</v>
      </c>
      <c r="K124" s="204" t="s">
        <v>121</v>
      </c>
      <c r="L124" s="205"/>
      <c r="M124" s="99" t="s">
        <v>1</v>
      </c>
      <c r="N124" s="100" t="s">
        <v>42</v>
      </c>
      <c r="O124" s="100" t="s">
        <v>122</v>
      </c>
      <c r="P124" s="100" t="s">
        <v>123</v>
      </c>
      <c r="Q124" s="100" t="s">
        <v>124</v>
      </c>
      <c r="R124" s="100" t="s">
        <v>125</v>
      </c>
      <c r="S124" s="100" t="s">
        <v>126</v>
      </c>
      <c r="T124" s="101" t="s">
        <v>127</v>
      </c>
      <c r="U124" s="200"/>
      <c r="V124" s="200"/>
      <c r="W124" s="200"/>
      <c r="X124" s="200"/>
      <c r="Y124" s="200"/>
      <c r="Z124" s="200"/>
      <c r="AA124" s="200"/>
      <c r="AB124" s="200"/>
      <c r="AC124" s="200"/>
      <c r="AD124" s="200"/>
      <c r="AE124" s="200"/>
    </row>
    <row r="125" s="2" customFormat="1" ht="22.8" customHeight="1">
      <c r="A125" s="37"/>
      <c r="B125" s="38"/>
      <c r="C125" s="106" t="s">
        <v>128</v>
      </c>
      <c r="D125" s="39"/>
      <c r="E125" s="39"/>
      <c r="F125" s="39"/>
      <c r="G125" s="39"/>
      <c r="H125" s="39"/>
      <c r="I125" s="39"/>
      <c r="J125" s="206">
        <f>BK125</f>
        <v>0</v>
      </c>
      <c r="K125" s="39"/>
      <c r="L125" s="43"/>
      <c r="M125" s="102"/>
      <c r="N125" s="207"/>
      <c r="O125" s="103"/>
      <c r="P125" s="208">
        <f>P126+P149+P187</f>
        <v>0</v>
      </c>
      <c r="Q125" s="103"/>
      <c r="R125" s="208">
        <f>R126+R149+R187</f>
        <v>37.3125</v>
      </c>
      <c r="S125" s="103"/>
      <c r="T125" s="209">
        <f>T126+T149+T187</f>
        <v>0</v>
      </c>
      <c r="U125" s="37"/>
      <c r="V125" s="37"/>
      <c r="W125" s="37"/>
      <c r="X125" s="37"/>
      <c r="Y125" s="37"/>
      <c r="Z125" s="37"/>
      <c r="AA125" s="37"/>
      <c r="AB125" s="37"/>
      <c r="AC125" s="37"/>
      <c r="AD125" s="37"/>
      <c r="AE125" s="37"/>
      <c r="AT125" s="16" t="s">
        <v>77</v>
      </c>
      <c r="AU125" s="16" t="s">
        <v>111</v>
      </c>
      <c r="BK125" s="210">
        <f>BK126+BK149+BK187</f>
        <v>0</v>
      </c>
    </row>
    <row r="126" s="12" customFormat="1" ht="25.92" customHeight="1">
      <c r="A126" s="12"/>
      <c r="B126" s="211"/>
      <c r="C126" s="212"/>
      <c r="D126" s="213" t="s">
        <v>77</v>
      </c>
      <c r="E126" s="214" t="s">
        <v>129</v>
      </c>
      <c r="F126" s="214" t="s">
        <v>130</v>
      </c>
      <c r="G126" s="212"/>
      <c r="H126" s="212"/>
      <c r="I126" s="215"/>
      <c r="J126" s="199">
        <f>BK126</f>
        <v>0</v>
      </c>
      <c r="K126" s="212"/>
      <c r="L126" s="216"/>
      <c r="M126" s="217"/>
      <c r="N126" s="218"/>
      <c r="O126" s="218"/>
      <c r="P126" s="219">
        <f>P127</f>
        <v>0</v>
      </c>
      <c r="Q126" s="218"/>
      <c r="R126" s="219">
        <f>R127</f>
        <v>0</v>
      </c>
      <c r="S126" s="218"/>
      <c r="T126" s="220">
        <f>T127</f>
        <v>0</v>
      </c>
      <c r="U126" s="12"/>
      <c r="V126" s="12"/>
      <c r="W126" s="12"/>
      <c r="X126" s="12"/>
      <c r="Y126" s="12"/>
      <c r="Z126" s="12"/>
      <c r="AA126" s="12"/>
      <c r="AB126" s="12"/>
      <c r="AC126" s="12"/>
      <c r="AD126" s="12"/>
      <c r="AE126" s="12"/>
      <c r="AR126" s="221" t="s">
        <v>85</v>
      </c>
      <c r="AT126" s="222" t="s">
        <v>77</v>
      </c>
      <c r="AU126" s="222" t="s">
        <v>78</v>
      </c>
      <c r="AY126" s="221" t="s">
        <v>131</v>
      </c>
      <c r="BK126" s="223">
        <f>BK127</f>
        <v>0</v>
      </c>
    </row>
    <row r="127" s="12" customFormat="1" ht="22.8" customHeight="1">
      <c r="A127" s="12"/>
      <c r="B127" s="211"/>
      <c r="C127" s="212"/>
      <c r="D127" s="213" t="s">
        <v>77</v>
      </c>
      <c r="E127" s="224" t="s">
        <v>85</v>
      </c>
      <c r="F127" s="224" t="s">
        <v>132</v>
      </c>
      <c r="G127" s="212"/>
      <c r="H127" s="212"/>
      <c r="I127" s="215"/>
      <c r="J127" s="225">
        <f>BK127</f>
        <v>0</v>
      </c>
      <c r="K127" s="212"/>
      <c r="L127" s="216"/>
      <c r="M127" s="217"/>
      <c r="N127" s="218"/>
      <c r="O127" s="218"/>
      <c r="P127" s="219">
        <f>SUM(P128:P148)</f>
        <v>0</v>
      </c>
      <c r="Q127" s="218"/>
      <c r="R127" s="219">
        <f>SUM(R128:R148)</f>
        <v>0</v>
      </c>
      <c r="S127" s="218"/>
      <c r="T127" s="220">
        <f>SUM(T128:T148)</f>
        <v>0</v>
      </c>
      <c r="U127" s="12"/>
      <c r="V127" s="12"/>
      <c r="W127" s="12"/>
      <c r="X127" s="12"/>
      <c r="Y127" s="12"/>
      <c r="Z127" s="12"/>
      <c r="AA127" s="12"/>
      <c r="AB127" s="12"/>
      <c r="AC127" s="12"/>
      <c r="AD127" s="12"/>
      <c r="AE127" s="12"/>
      <c r="AR127" s="221" t="s">
        <v>85</v>
      </c>
      <c r="AT127" s="222" t="s">
        <v>77</v>
      </c>
      <c r="AU127" s="222" t="s">
        <v>85</v>
      </c>
      <c r="AY127" s="221" t="s">
        <v>131</v>
      </c>
      <c r="BK127" s="223">
        <f>SUM(BK128:BK148)</f>
        <v>0</v>
      </c>
    </row>
    <row r="128" s="2" customFormat="1" ht="24.15" customHeight="1">
      <c r="A128" s="37"/>
      <c r="B128" s="38"/>
      <c r="C128" s="226" t="s">
        <v>183</v>
      </c>
      <c r="D128" s="226" t="s">
        <v>133</v>
      </c>
      <c r="E128" s="227" t="s">
        <v>386</v>
      </c>
      <c r="F128" s="228" t="s">
        <v>387</v>
      </c>
      <c r="G128" s="229" t="s">
        <v>388</v>
      </c>
      <c r="H128" s="230">
        <v>52.600000000000001</v>
      </c>
      <c r="I128" s="231"/>
      <c r="J128" s="232">
        <f>ROUND(I128*H128,2)</f>
        <v>0</v>
      </c>
      <c r="K128" s="228" t="s">
        <v>137</v>
      </c>
      <c r="L128" s="43"/>
      <c r="M128" s="233" t="s">
        <v>1</v>
      </c>
      <c r="N128" s="234" t="s">
        <v>43</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138</v>
      </c>
      <c r="AT128" s="237" t="s">
        <v>133</v>
      </c>
      <c r="AU128" s="237" t="s">
        <v>87</v>
      </c>
      <c r="AY128" s="16" t="s">
        <v>131</v>
      </c>
      <c r="BE128" s="238">
        <f>IF(N128="základní",J128,0)</f>
        <v>0</v>
      </c>
      <c r="BF128" s="238">
        <f>IF(N128="snížená",J128,0)</f>
        <v>0</v>
      </c>
      <c r="BG128" s="238">
        <f>IF(N128="zákl. přenesená",J128,0)</f>
        <v>0</v>
      </c>
      <c r="BH128" s="238">
        <f>IF(N128="sníž. přenesená",J128,0)</f>
        <v>0</v>
      </c>
      <c r="BI128" s="238">
        <f>IF(N128="nulová",J128,0)</f>
        <v>0</v>
      </c>
      <c r="BJ128" s="16" t="s">
        <v>85</v>
      </c>
      <c r="BK128" s="238">
        <f>ROUND(I128*H128,2)</f>
        <v>0</v>
      </c>
      <c r="BL128" s="16" t="s">
        <v>138</v>
      </c>
      <c r="BM128" s="237" t="s">
        <v>728</v>
      </c>
    </row>
    <row r="129" s="2" customFormat="1">
      <c r="A129" s="37"/>
      <c r="B129" s="38"/>
      <c r="C129" s="39"/>
      <c r="D129" s="239" t="s">
        <v>140</v>
      </c>
      <c r="E129" s="39"/>
      <c r="F129" s="240" t="s">
        <v>729</v>
      </c>
      <c r="G129" s="39"/>
      <c r="H129" s="39"/>
      <c r="I129" s="241"/>
      <c r="J129" s="39"/>
      <c r="K129" s="39"/>
      <c r="L129" s="43"/>
      <c r="M129" s="242"/>
      <c r="N129" s="243"/>
      <c r="O129" s="90"/>
      <c r="P129" s="90"/>
      <c r="Q129" s="90"/>
      <c r="R129" s="90"/>
      <c r="S129" s="90"/>
      <c r="T129" s="91"/>
      <c r="U129" s="37"/>
      <c r="V129" s="37"/>
      <c r="W129" s="37"/>
      <c r="X129" s="37"/>
      <c r="Y129" s="37"/>
      <c r="Z129" s="37"/>
      <c r="AA129" s="37"/>
      <c r="AB129" s="37"/>
      <c r="AC129" s="37"/>
      <c r="AD129" s="37"/>
      <c r="AE129" s="37"/>
      <c r="AT129" s="16" t="s">
        <v>140</v>
      </c>
      <c r="AU129" s="16" t="s">
        <v>87</v>
      </c>
    </row>
    <row r="130" s="13" customFormat="1">
      <c r="A130" s="13"/>
      <c r="B130" s="244"/>
      <c r="C130" s="245"/>
      <c r="D130" s="239" t="s">
        <v>142</v>
      </c>
      <c r="E130" s="246" t="s">
        <v>1</v>
      </c>
      <c r="F130" s="247" t="s">
        <v>730</v>
      </c>
      <c r="G130" s="245"/>
      <c r="H130" s="248">
        <v>52.600000000000001</v>
      </c>
      <c r="I130" s="249"/>
      <c r="J130" s="245"/>
      <c r="K130" s="245"/>
      <c r="L130" s="250"/>
      <c r="M130" s="251"/>
      <c r="N130" s="252"/>
      <c r="O130" s="252"/>
      <c r="P130" s="252"/>
      <c r="Q130" s="252"/>
      <c r="R130" s="252"/>
      <c r="S130" s="252"/>
      <c r="T130" s="253"/>
      <c r="U130" s="13"/>
      <c r="V130" s="13"/>
      <c r="W130" s="13"/>
      <c r="X130" s="13"/>
      <c r="Y130" s="13"/>
      <c r="Z130" s="13"/>
      <c r="AA130" s="13"/>
      <c r="AB130" s="13"/>
      <c r="AC130" s="13"/>
      <c r="AD130" s="13"/>
      <c r="AE130" s="13"/>
      <c r="AT130" s="254" t="s">
        <v>142</v>
      </c>
      <c r="AU130" s="254" t="s">
        <v>87</v>
      </c>
      <c r="AV130" s="13" t="s">
        <v>87</v>
      </c>
      <c r="AW130" s="13" t="s">
        <v>32</v>
      </c>
      <c r="AX130" s="13" t="s">
        <v>85</v>
      </c>
      <c r="AY130" s="254" t="s">
        <v>131</v>
      </c>
    </row>
    <row r="131" s="2" customFormat="1" ht="24.15" customHeight="1">
      <c r="A131" s="37"/>
      <c r="B131" s="38"/>
      <c r="C131" s="226" t="s">
        <v>188</v>
      </c>
      <c r="D131" s="226" t="s">
        <v>133</v>
      </c>
      <c r="E131" s="227" t="s">
        <v>592</v>
      </c>
      <c r="F131" s="228" t="s">
        <v>593</v>
      </c>
      <c r="G131" s="229" t="s">
        <v>388</v>
      </c>
      <c r="H131" s="230">
        <v>7.8600000000000003</v>
      </c>
      <c r="I131" s="231"/>
      <c r="J131" s="232">
        <f>ROUND(I131*H131,2)</f>
        <v>0</v>
      </c>
      <c r="K131" s="228" t="s">
        <v>137</v>
      </c>
      <c r="L131" s="43"/>
      <c r="M131" s="233" t="s">
        <v>1</v>
      </c>
      <c r="N131" s="234" t="s">
        <v>43</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138</v>
      </c>
      <c r="AT131" s="237" t="s">
        <v>133</v>
      </c>
      <c r="AU131" s="237" t="s">
        <v>87</v>
      </c>
      <c r="AY131" s="16" t="s">
        <v>131</v>
      </c>
      <c r="BE131" s="238">
        <f>IF(N131="základní",J131,0)</f>
        <v>0</v>
      </c>
      <c r="BF131" s="238">
        <f>IF(N131="snížená",J131,0)</f>
        <v>0</v>
      </c>
      <c r="BG131" s="238">
        <f>IF(N131="zákl. přenesená",J131,0)</f>
        <v>0</v>
      </c>
      <c r="BH131" s="238">
        <f>IF(N131="sníž. přenesená",J131,0)</f>
        <v>0</v>
      </c>
      <c r="BI131" s="238">
        <f>IF(N131="nulová",J131,0)</f>
        <v>0</v>
      </c>
      <c r="BJ131" s="16" t="s">
        <v>85</v>
      </c>
      <c r="BK131" s="238">
        <f>ROUND(I131*H131,2)</f>
        <v>0</v>
      </c>
      <c r="BL131" s="16" t="s">
        <v>138</v>
      </c>
      <c r="BM131" s="237" t="s">
        <v>731</v>
      </c>
    </row>
    <row r="132" s="2" customFormat="1">
      <c r="A132" s="37"/>
      <c r="B132" s="38"/>
      <c r="C132" s="39"/>
      <c r="D132" s="239" t="s">
        <v>140</v>
      </c>
      <c r="E132" s="39"/>
      <c r="F132" s="240" t="s">
        <v>732</v>
      </c>
      <c r="G132" s="39"/>
      <c r="H132" s="39"/>
      <c r="I132" s="241"/>
      <c r="J132" s="39"/>
      <c r="K132" s="39"/>
      <c r="L132" s="43"/>
      <c r="M132" s="242"/>
      <c r="N132" s="243"/>
      <c r="O132" s="90"/>
      <c r="P132" s="90"/>
      <c r="Q132" s="90"/>
      <c r="R132" s="90"/>
      <c r="S132" s="90"/>
      <c r="T132" s="91"/>
      <c r="U132" s="37"/>
      <c r="V132" s="37"/>
      <c r="W132" s="37"/>
      <c r="X132" s="37"/>
      <c r="Y132" s="37"/>
      <c r="Z132" s="37"/>
      <c r="AA132" s="37"/>
      <c r="AB132" s="37"/>
      <c r="AC132" s="37"/>
      <c r="AD132" s="37"/>
      <c r="AE132" s="37"/>
      <c r="AT132" s="16" t="s">
        <v>140</v>
      </c>
      <c r="AU132" s="16" t="s">
        <v>87</v>
      </c>
    </row>
    <row r="133" s="13" customFormat="1">
      <c r="A133" s="13"/>
      <c r="B133" s="244"/>
      <c r="C133" s="245"/>
      <c r="D133" s="239" t="s">
        <v>142</v>
      </c>
      <c r="E133" s="246" t="s">
        <v>1</v>
      </c>
      <c r="F133" s="247" t="s">
        <v>733</v>
      </c>
      <c r="G133" s="245"/>
      <c r="H133" s="248">
        <v>7.8600000000000003</v>
      </c>
      <c r="I133" s="249"/>
      <c r="J133" s="245"/>
      <c r="K133" s="245"/>
      <c r="L133" s="250"/>
      <c r="M133" s="251"/>
      <c r="N133" s="252"/>
      <c r="O133" s="252"/>
      <c r="P133" s="252"/>
      <c r="Q133" s="252"/>
      <c r="R133" s="252"/>
      <c r="S133" s="252"/>
      <c r="T133" s="253"/>
      <c r="U133" s="13"/>
      <c r="V133" s="13"/>
      <c r="W133" s="13"/>
      <c r="X133" s="13"/>
      <c r="Y133" s="13"/>
      <c r="Z133" s="13"/>
      <c r="AA133" s="13"/>
      <c r="AB133" s="13"/>
      <c r="AC133" s="13"/>
      <c r="AD133" s="13"/>
      <c r="AE133" s="13"/>
      <c r="AT133" s="254" t="s">
        <v>142</v>
      </c>
      <c r="AU133" s="254" t="s">
        <v>87</v>
      </c>
      <c r="AV133" s="13" t="s">
        <v>87</v>
      </c>
      <c r="AW133" s="13" t="s">
        <v>32</v>
      </c>
      <c r="AX133" s="13" t="s">
        <v>85</v>
      </c>
      <c r="AY133" s="254" t="s">
        <v>131</v>
      </c>
    </row>
    <row r="134" s="2" customFormat="1" ht="62.7" customHeight="1">
      <c r="A134" s="37"/>
      <c r="B134" s="38"/>
      <c r="C134" s="226" t="s">
        <v>193</v>
      </c>
      <c r="D134" s="226" t="s">
        <v>133</v>
      </c>
      <c r="E134" s="227" t="s">
        <v>734</v>
      </c>
      <c r="F134" s="228" t="s">
        <v>735</v>
      </c>
      <c r="G134" s="229" t="s">
        <v>388</v>
      </c>
      <c r="H134" s="230">
        <v>52.600000000000001</v>
      </c>
      <c r="I134" s="231"/>
      <c r="J134" s="232">
        <f>ROUND(I134*H134,2)</f>
        <v>0</v>
      </c>
      <c r="K134" s="228" t="s">
        <v>137</v>
      </c>
      <c r="L134" s="43"/>
      <c r="M134" s="233" t="s">
        <v>1</v>
      </c>
      <c r="N134" s="234" t="s">
        <v>43</v>
      </c>
      <c r="O134" s="90"/>
      <c r="P134" s="235">
        <f>O134*H134</f>
        <v>0</v>
      </c>
      <c r="Q134" s="235">
        <v>0</v>
      </c>
      <c r="R134" s="235">
        <f>Q134*H134</f>
        <v>0</v>
      </c>
      <c r="S134" s="235">
        <v>0</v>
      </c>
      <c r="T134" s="236">
        <f>S134*H134</f>
        <v>0</v>
      </c>
      <c r="U134" s="37"/>
      <c r="V134" s="37"/>
      <c r="W134" s="37"/>
      <c r="X134" s="37"/>
      <c r="Y134" s="37"/>
      <c r="Z134" s="37"/>
      <c r="AA134" s="37"/>
      <c r="AB134" s="37"/>
      <c r="AC134" s="37"/>
      <c r="AD134" s="37"/>
      <c r="AE134" s="37"/>
      <c r="AR134" s="237" t="s">
        <v>138</v>
      </c>
      <c r="AT134" s="237" t="s">
        <v>133</v>
      </c>
      <c r="AU134" s="237" t="s">
        <v>87</v>
      </c>
      <c r="AY134" s="16" t="s">
        <v>131</v>
      </c>
      <c r="BE134" s="238">
        <f>IF(N134="základní",J134,0)</f>
        <v>0</v>
      </c>
      <c r="BF134" s="238">
        <f>IF(N134="snížená",J134,0)</f>
        <v>0</v>
      </c>
      <c r="BG134" s="238">
        <f>IF(N134="zákl. přenesená",J134,0)</f>
        <v>0</v>
      </c>
      <c r="BH134" s="238">
        <f>IF(N134="sníž. přenesená",J134,0)</f>
        <v>0</v>
      </c>
      <c r="BI134" s="238">
        <f>IF(N134="nulová",J134,0)</f>
        <v>0</v>
      </c>
      <c r="BJ134" s="16" t="s">
        <v>85</v>
      </c>
      <c r="BK134" s="238">
        <f>ROUND(I134*H134,2)</f>
        <v>0</v>
      </c>
      <c r="BL134" s="16" t="s">
        <v>138</v>
      </c>
      <c r="BM134" s="237" t="s">
        <v>736</v>
      </c>
    </row>
    <row r="135" s="2" customFormat="1">
      <c r="A135" s="37"/>
      <c r="B135" s="38"/>
      <c r="C135" s="39"/>
      <c r="D135" s="239" t="s">
        <v>140</v>
      </c>
      <c r="E135" s="39"/>
      <c r="F135" s="240" t="s">
        <v>737</v>
      </c>
      <c r="G135" s="39"/>
      <c r="H135" s="39"/>
      <c r="I135" s="241"/>
      <c r="J135" s="39"/>
      <c r="K135" s="39"/>
      <c r="L135" s="43"/>
      <c r="M135" s="242"/>
      <c r="N135" s="243"/>
      <c r="O135" s="90"/>
      <c r="P135" s="90"/>
      <c r="Q135" s="90"/>
      <c r="R135" s="90"/>
      <c r="S135" s="90"/>
      <c r="T135" s="91"/>
      <c r="U135" s="37"/>
      <c r="V135" s="37"/>
      <c r="W135" s="37"/>
      <c r="X135" s="37"/>
      <c r="Y135" s="37"/>
      <c r="Z135" s="37"/>
      <c r="AA135" s="37"/>
      <c r="AB135" s="37"/>
      <c r="AC135" s="37"/>
      <c r="AD135" s="37"/>
      <c r="AE135" s="37"/>
      <c r="AT135" s="16" t="s">
        <v>140</v>
      </c>
      <c r="AU135" s="16" t="s">
        <v>87</v>
      </c>
    </row>
    <row r="136" s="2" customFormat="1" ht="62.7" customHeight="1">
      <c r="A136" s="37"/>
      <c r="B136" s="38"/>
      <c r="C136" s="226" t="s">
        <v>198</v>
      </c>
      <c r="D136" s="226" t="s">
        <v>133</v>
      </c>
      <c r="E136" s="227" t="s">
        <v>395</v>
      </c>
      <c r="F136" s="228" t="s">
        <v>396</v>
      </c>
      <c r="G136" s="229" t="s">
        <v>388</v>
      </c>
      <c r="H136" s="230">
        <v>7.8600000000000003</v>
      </c>
      <c r="I136" s="231"/>
      <c r="J136" s="232">
        <f>ROUND(I136*H136,2)</f>
        <v>0</v>
      </c>
      <c r="K136" s="228" t="s">
        <v>137</v>
      </c>
      <c r="L136" s="43"/>
      <c r="M136" s="233" t="s">
        <v>1</v>
      </c>
      <c r="N136" s="234" t="s">
        <v>43</v>
      </c>
      <c r="O136" s="90"/>
      <c r="P136" s="235">
        <f>O136*H136</f>
        <v>0</v>
      </c>
      <c r="Q136" s="235">
        <v>0</v>
      </c>
      <c r="R136" s="235">
        <f>Q136*H136</f>
        <v>0</v>
      </c>
      <c r="S136" s="235">
        <v>0</v>
      </c>
      <c r="T136" s="236">
        <f>S136*H136</f>
        <v>0</v>
      </c>
      <c r="U136" s="37"/>
      <c r="V136" s="37"/>
      <c r="W136" s="37"/>
      <c r="X136" s="37"/>
      <c r="Y136" s="37"/>
      <c r="Z136" s="37"/>
      <c r="AA136" s="37"/>
      <c r="AB136" s="37"/>
      <c r="AC136" s="37"/>
      <c r="AD136" s="37"/>
      <c r="AE136" s="37"/>
      <c r="AR136" s="237" t="s">
        <v>138</v>
      </c>
      <c r="AT136" s="237" t="s">
        <v>133</v>
      </c>
      <c r="AU136" s="237" t="s">
        <v>87</v>
      </c>
      <c r="AY136" s="16" t="s">
        <v>131</v>
      </c>
      <c r="BE136" s="238">
        <f>IF(N136="základní",J136,0)</f>
        <v>0</v>
      </c>
      <c r="BF136" s="238">
        <f>IF(N136="snížená",J136,0)</f>
        <v>0</v>
      </c>
      <c r="BG136" s="238">
        <f>IF(N136="zákl. přenesená",J136,0)</f>
        <v>0</v>
      </c>
      <c r="BH136" s="238">
        <f>IF(N136="sníž. přenesená",J136,0)</f>
        <v>0</v>
      </c>
      <c r="BI136" s="238">
        <f>IF(N136="nulová",J136,0)</f>
        <v>0</v>
      </c>
      <c r="BJ136" s="16" t="s">
        <v>85</v>
      </c>
      <c r="BK136" s="238">
        <f>ROUND(I136*H136,2)</f>
        <v>0</v>
      </c>
      <c r="BL136" s="16" t="s">
        <v>138</v>
      </c>
      <c r="BM136" s="237" t="s">
        <v>738</v>
      </c>
    </row>
    <row r="137" s="2" customFormat="1">
      <c r="A137" s="37"/>
      <c r="B137" s="38"/>
      <c r="C137" s="39"/>
      <c r="D137" s="239" t="s">
        <v>140</v>
      </c>
      <c r="E137" s="39"/>
      <c r="F137" s="240" t="s">
        <v>739</v>
      </c>
      <c r="G137" s="39"/>
      <c r="H137" s="39"/>
      <c r="I137" s="241"/>
      <c r="J137" s="39"/>
      <c r="K137" s="39"/>
      <c r="L137" s="43"/>
      <c r="M137" s="242"/>
      <c r="N137" s="243"/>
      <c r="O137" s="90"/>
      <c r="P137" s="90"/>
      <c r="Q137" s="90"/>
      <c r="R137" s="90"/>
      <c r="S137" s="90"/>
      <c r="T137" s="91"/>
      <c r="U137" s="37"/>
      <c r="V137" s="37"/>
      <c r="W137" s="37"/>
      <c r="X137" s="37"/>
      <c r="Y137" s="37"/>
      <c r="Z137" s="37"/>
      <c r="AA137" s="37"/>
      <c r="AB137" s="37"/>
      <c r="AC137" s="37"/>
      <c r="AD137" s="37"/>
      <c r="AE137" s="37"/>
      <c r="AT137" s="16" t="s">
        <v>140</v>
      </c>
      <c r="AU137" s="16" t="s">
        <v>87</v>
      </c>
    </row>
    <row r="138" s="13" customFormat="1">
      <c r="A138" s="13"/>
      <c r="B138" s="244"/>
      <c r="C138" s="245"/>
      <c r="D138" s="239" t="s">
        <v>142</v>
      </c>
      <c r="E138" s="246" t="s">
        <v>1</v>
      </c>
      <c r="F138" s="247" t="s">
        <v>733</v>
      </c>
      <c r="G138" s="245"/>
      <c r="H138" s="248">
        <v>7.8600000000000003</v>
      </c>
      <c r="I138" s="249"/>
      <c r="J138" s="245"/>
      <c r="K138" s="245"/>
      <c r="L138" s="250"/>
      <c r="M138" s="251"/>
      <c r="N138" s="252"/>
      <c r="O138" s="252"/>
      <c r="P138" s="252"/>
      <c r="Q138" s="252"/>
      <c r="R138" s="252"/>
      <c r="S138" s="252"/>
      <c r="T138" s="253"/>
      <c r="U138" s="13"/>
      <c r="V138" s="13"/>
      <c r="W138" s="13"/>
      <c r="X138" s="13"/>
      <c r="Y138" s="13"/>
      <c r="Z138" s="13"/>
      <c r="AA138" s="13"/>
      <c r="AB138" s="13"/>
      <c r="AC138" s="13"/>
      <c r="AD138" s="13"/>
      <c r="AE138" s="13"/>
      <c r="AT138" s="254" t="s">
        <v>142</v>
      </c>
      <c r="AU138" s="254" t="s">
        <v>87</v>
      </c>
      <c r="AV138" s="13" t="s">
        <v>87</v>
      </c>
      <c r="AW138" s="13" t="s">
        <v>32</v>
      </c>
      <c r="AX138" s="13" t="s">
        <v>85</v>
      </c>
      <c r="AY138" s="254" t="s">
        <v>131</v>
      </c>
    </row>
    <row r="139" s="2" customFormat="1" ht="66.75" customHeight="1">
      <c r="A139" s="37"/>
      <c r="B139" s="38"/>
      <c r="C139" s="226" t="s">
        <v>203</v>
      </c>
      <c r="D139" s="226" t="s">
        <v>133</v>
      </c>
      <c r="E139" s="227" t="s">
        <v>740</v>
      </c>
      <c r="F139" s="228" t="s">
        <v>741</v>
      </c>
      <c r="G139" s="229" t="s">
        <v>388</v>
      </c>
      <c r="H139" s="230">
        <v>52.600000000000001</v>
      </c>
      <c r="I139" s="231"/>
      <c r="J139" s="232">
        <f>ROUND(I139*H139,2)</f>
        <v>0</v>
      </c>
      <c r="K139" s="228" t="s">
        <v>137</v>
      </c>
      <c r="L139" s="43"/>
      <c r="M139" s="233" t="s">
        <v>1</v>
      </c>
      <c r="N139" s="234" t="s">
        <v>43</v>
      </c>
      <c r="O139" s="90"/>
      <c r="P139" s="235">
        <f>O139*H139</f>
        <v>0</v>
      </c>
      <c r="Q139" s="235">
        <v>0</v>
      </c>
      <c r="R139" s="235">
        <f>Q139*H139</f>
        <v>0</v>
      </c>
      <c r="S139" s="235">
        <v>0</v>
      </c>
      <c r="T139" s="236">
        <f>S139*H139</f>
        <v>0</v>
      </c>
      <c r="U139" s="37"/>
      <c r="V139" s="37"/>
      <c r="W139" s="37"/>
      <c r="X139" s="37"/>
      <c r="Y139" s="37"/>
      <c r="Z139" s="37"/>
      <c r="AA139" s="37"/>
      <c r="AB139" s="37"/>
      <c r="AC139" s="37"/>
      <c r="AD139" s="37"/>
      <c r="AE139" s="37"/>
      <c r="AR139" s="237" t="s">
        <v>138</v>
      </c>
      <c r="AT139" s="237" t="s">
        <v>133</v>
      </c>
      <c r="AU139" s="237" t="s">
        <v>87</v>
      </c>
      <c r="AY139" s="16" t="s">
        <v>131</v>
      </c>
      <c r="BE139" s="238">
        <f>IF(N139="základní",J139,0)</f>
        <v>0</v>
      </c>
      <c r="BF139" s="238">
        <f>IF(N139="snížená",J139,0)</f>
        <v>0</v>
      </c>
      <c r="BG139" s="238">
        <f>IF(N139="zákl. přenesená",J139,0)</f>
        <v>0</v>
      </c>
      <c r="BH139" s="238">
        <f>IF(N139="sníž. přenesená",J139,0)</f>
        <v>0</v>
      </c>
      <c r="BI139" s="238">
        <f>IF(N139="nulová",J139,0)</f>
        <v>0</v>
      </c>
      <c r="BJ139" s="16" t="s">
        <v>85</v>
      </c>
      <c r="BK139" s="238">
        <f>ROUND(I139*H139,2)</f>
        <v>0</v>
      </c>
      <c r="BL139" s="16" t="s">
        <v>138</v>
      </c>
      <c r="BM139" s="237" t="s">
        <v>742</v>
      </c>
    </row>
    <row r="140" s="2" customFormat="1">
      <c r="A140" s="37"/>
      <c r="B140" s="38"/>
      <c r="C140" s="39"/>
      <c r="D140" s="239" t="s">
        <v>140</v>
      </c>
      <c r="E140" s="39"/>
      <c r="F140" s="240" t="s">
        <v>743</v>
      </c>
      <c r="G140" s="39"/>
      <c r="H140" s="39"/>
      <c r="I140" s="241"/>
      <c r="J140" s="39"/>
      <c r="K140" s="39"/>
      <c r="L140" s="43"/>
      <c r="M140" s="242"/>
      <c r="N140" s="243"/>
      <c r="O140" s="90"/>
      <c r="P140" s="90"/>
      <c r="Q140" s="90"/>
      <c r="R140" s="90"/>
      <c r="S140" s="90"/>
      <c r="T140" s="91"/>
      <c r="U140" s="37"/>
      <c r="V140" s="37"/>
      <c r="W140" s="37"/>
      <c r="X140" s="37"/>
      <c r="Y140" s="37"/>
      <c r="Z140" s="37"/>
      <c r="AA140" s="37"/>
      <c r="AB140" s="37"/>
      <c r="AC140" s="37"/>
      <c r="AD140" s="37"/>
      <c r="AE140" s="37"/>
      <c r="AT140" s="16" t="s">
        <v>140</v>
      </c>
      <c r="AU140" s="16" t="s">
        <v>87</v>
      </c>
    </row>
    <row r="141" s="2" customFormat="1" ht="66.75" customHeight="1">
      <c r="A141" s="37"/>
      <c r="B141" s="38"/>
      <c r="C141" s="226" t="s">
        <v>8</v>
      </c>
      <c r="D141" s="226" t="s">
        <v>133</v>
      </c>
      <c r="E141" s="227" t="s">
        <v>744</v>
      </c>
      <c r="F141" s="228" t="s">
        <v>745</v>
      </c>
      <c r="G141" s="229" t="s">
        <v>388</v>
      </c>
      <c r="H141" s="230">
        <v>7.8600000000000003</v>
      </c>
      <c r="I141" s="231"/>
      <c r="J141" s="232">
        <f>ROUND(I141*H141,2)</f>
        <v>0</v>
      </c>
      <c r="K141" s="228" t="s">
        <v>137</v>
      </c>
      <c r="L141" s="43"/>
      <c r="M141" s="233" t="s">
        <v>1</v>
      </c>
      <c r="N141" s="234" t="s">
        <v>43</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138</v>
      </c>
      <c r="AT141" s="237" t="s">
        <v>133</v>
      </c>
      <c r="AU141" s="237" t="s">
        <v>87</v>
      </c>
      <c r="AY141" s="16" t="s">
        <v>131</v>
      </c>
      <c r="BE141" s="238">
        <f>IF(N141="základní",J141,0)</f>
        <v>0</v>
      </c>
      <c r="BF141" s="238">
        <f>IF(N141="snížená",J141,0)</f>
        <v>0</v>
      </c>
      <c r="BG141" s="238">
        <f>IF(N141="zákl. přenesená",J141,0)</f>
        <v>0</v>
      </c>
      <c r="BH141" s="238">
        <f>IF(N141="sníž. přenesená",J141,0)</f>
        <v>0</v>
      </c>
      <c r="BI141" s="238">
        <f>IF(N141="nulová",J141,0)</f>
        <v>0</v>
      </c>
      <c r="BJ141" s="16" t="s">
        <v>85</v>
      </c>
      <c r="BK141" s="238">
        <f>ROUND(I141*H141,2)</f>
        <v>0</v>
      </c>
      <c r="BL141" s="16" t="s">
        <v>138</v>
      </c>
      <c r="BM141" s="237" t="s">
        <v>746</v>
      </c>
    </row>
    <row r="142" s="2" customFormat="1">
      <c r="A142" s="37"/>
      <c r="B142" s="38"/>
      <c r="C142" s="39"/>
      <c r="D142" s="239" t="s">
        <v>140</v>
      </c>
      <c r="E142" s="39"/>
      <c r="F142" s="240" t="s">
        <v>747</v>
      </c>
      <c r="G142" s="39"/>
      <c r="H142" s="39"/>
      <c r="I142" s="241"/>
      <c r="J142" s="39"/>
      <c r="K142" s="39"/>
      <c r="L142" s="43"/>
      <c r="M142" s="242"/>
      <c r="N142" s="243"/>
      <c r="O142" s="90"/>
      <c r="P142" s="90"/>
      <c r="Q142" s="90"/>
      <c r="R142" s="90"/>
      <c r="S142" s="90"/>
      <c r="T142" s="91"/>
      <c r="U142" s="37"/>
      <c r="V142" s="37"/>
      <c r="W142" s="37"/>
      <c r="X142" s="37"/>
      <c r="Y142" s="37"/>
      <c r="Z142" s="37"/>
      <c r="AA142" s="37"/>
      <c r="AB142" s="37"/>
      <c r="AC142" s="37"/>
      <c r="AD142" s="37"/>
      <c r="AE142" s="37"/>
      <c r="AT142" s="16" t="s">
        <v>140</v>
      </c>
      <c r="AU142" s="16" t="s">
        <v>87</v>
      </c>
    </row>
    <row r="143" s="13" customFormat="1">
      <c r="A143" s="13"/>
      <c r="B143" s="244"/>
      <c r="C143" s="245"/>
      <c r="D143" s="239" t="s">
        <v>142</v>
      </c>
      <c r="E143" s="246" t="s">
        <v>1</v>
      </c>
      <c r="F143" s="247" t="s">
        <v>733</v>
      </c>
      <c r="G143" s="245"/>
      <c r="H143" s="248">
        <v>7.8600000000000003</v>
      </c>
      <c r="I143" s="249"/>
      <c r="J143" s="245"/>
      <c r="K143" s="245"/>
      <c r="L143" s="250"/>
      <c r="M143" s="251"/>
      <c r="N143" s="252"/>
      <c r="O143" s="252"/>
      <c r="P143" s="252"/>
      <c r="Q143" s="252"/>
      <c r="R143" s="252"/>
      <c r="S143" s="252"/>
      <c r="T143" s="253"/>
      <c r="U143" s="13"/>
      <c r="V143" s="13"/>
      <c r="W143" s="13"/>
      <c r="X143" s="13"/>
      <c r="Y143" s="13"/>
      <c r="Z143" s="13"/>
      <c r="AA143" s="13"/>
      <c r="AB143" s="13"/>
      <c r="AC143" s="13"/>
      <c r="AD143" s="13"/>
      <c r="AE143" s="13"/>
      <c r="AT143" s="254" t="s">
        <v>142</v>
      </c>
      <c r="AU143" s="254" t="s">
        <v>87</v>
      </c>
      <c r="AV143" s="13" t="s">
        <v>87</v>
      </c>
      <c r="AW143" s="13" t="s">
        <v>32</v>
      </c>
      <c r="AX143" s="13" t="s">
        <v>85</v>
      </c>
      <c r="AY143" s="254" t="s">
        <v>131</v>
      </c>
    </row>
    <row r="144" s="2" customFormat="1" ht="16.5" customHeight="1">
      <c r="A144" s="37"/>
      <c r="B144" s="38"/>
      <c r="C144" s="226" t="s">
        <v>289</v>
      </c>
      <c r="D144" s="226" t="s">
        <v>133</v>
      </c>
      <c r="E144" s="227" t="s">
        <v>714</v>
      </c>
      <c r="F144" s="228" t="s">
        <v>715</v>
      </c>
      <c r="G144" s="229" t="s">
        <v>136</v>
      </c>
      <c r="H144" s="230">
        <v>158</v>
      </c>
      <c r="I144" s="231"/>
      <c r="J144" s="232">
        <f>ROUND(I144*H144,2)</f>
        <v>0</v>
      </c>
      <c r="K144" s="228" t="s">
        <v>137</v>
      </c>
      <c r="L144" s="43"/>
      <c r="M144" s="233" t="s">
        <v>1</v>
      </c>
      <c r="N144" s="234" t="s">
        <v>43</v>
      </c>
      <c r="O144" s="90"/>
      <c r="P144" s="235">
        <f>O144*H144</f>
        <v>0</v>
      </c>
      <c r="Q144" s="235">
        <v>0</v>
      </c>
      <c r="R144" s="235">
        <f>Q144*H144</f>
        <v>0</v>
      </c>
      <c r="S144" s="235">
        <v>0</v>
      </c>
      <c r="T144" s="236">
        <f>S144*H144</f>
        <v>0</v>
      </c>
      <c r="U144" s="37"/>
      <c r="V144" s="37"/>
      <c r="W144" s="37"/>
      <c r="X144" s="37"/>
      <c r="Y144" s="37"/>
      <c r="Z144" s="37"/>
      <c r="AA144" s="37"/>
      <c r="AB144" s="37"/>
      <c r="AC144" s="37"/>
      <c r="AD144" s="37"/>
      <c r="AE144" s="37"/>
      <c r="AR144" s="237" t="s">
        <v>138</v>
      </c>
      <c r="AT144" s="237" t="s">
        <v>133</v>
      </c>
      <c r="AU144" s="237" t="s">
        <v>87</v>
      </c>
      <c r="AY144" s="16" t="s">
        <v>131</v>
      </c>
      <c r="BE144" s="238">
        <f>IF(N144="základní",J144,0)</f>
        <v>0</v>
      </c>
      <c r="BF144" s="238">
        <f>IF(N144="snížená",J144,0)</f>
        <v>0</v>
      </c>
      <c r="BG144" s="238">
        <f>IF(N144="zákl. přenesená",J144,0)</f>
        <v>0</v>
      </c>
      <c r="BH144" s="238">
        <f>IF(N144="sníž. přenesená",J144,0)</f>
        <v>0</v>
      </c>
      <c r="BI144" s="238">
        <f>IF(N144="nulová",J144,0)</f>
        <v>0</v>
      </c>
      <c r="BJ144" s="16" t="s">
        <v>85</v>
      </c>
      <c r="BK144" s="238">
        <f>ROUND(I144*H144,2)</f>
        <v>0</v>
      </c>
      <c r="BL144" s="16" t="s">
        <v>138</v>
      </c>
      <c r="BM144" s="237" t="s">
        <v>748</v>
      </c>
    </row>
    <row r="145" s="2" customFormat="1" ht="24.15" customHeight="1">
      <c r="A145" s="37"/>
      <c r="B145" s="38"/>
      <c r="C145" s="226" t="s">
        <v>294</v>
      </c>
      <c r="D145" s="226" t="s">
        <v>133</v>
      </c>
      <c r="E145" s="227" t="s">
        <v>749</v>
      </c>
      <c r="F145" s="228" t="s">
        <v>750</v>
      </c>
      <c r="G145" s="229" t="s">
        <v>136</v>
      </c>
      <c r="H145" s="230">
        <v>48.200000000000003</v>
      </c>
      <c r="I145" s="231"/>
      <c r="J145" s="232">
        <f>ROUND(I145*H145,2)</f>
        <v>0</v>
      </c>
      <c r="K145" s="228" t="s">
        <v>137</v>
      </c>
      <c r="L145" s="43"/>
      <c r="M145" s="233" t="s">
        <v>1</v>
      </c>
      <c r="N145" s="234" t="s">
        <v>43</v>
      </c>
      <c r="O145" s="90"/>
      <c r="P145" s="235">
        <f>O145*H145</f>
        <v>0</v>
      </c>
      <c r="Q145" s="235">
        <v>0</v>
      </c>
      <c r="R145" s="235">
        <f>Q145*H145</f>
        <v>0</v>
      </c>
      <c r="S145" s="235">
        <v>0</v>
      </c>
      <c r="T145" s="236">
        <f>S145*H145</f>
        <v>0</v>
      </c>
      <c r="U145" s="37"/>
      <c r="V145" s="37"/>
      <c r="W145" s="37"/>
      <c r="X145" s="37"/>
      <c r="Y145" s="37"/>
      <c r="Z145" s="37"/>
      <c r="AA145" s="37"/>
      <c r="AB145" s="37"/>
      <c r="AC145" s="37"/>
      <c r="AD145" s="37"/>
      <c r="AE145" s="37"/>
      <c r="AR145" s="237" t="s">
        <v>138</v>
      </c>
      <c r="AT145" s="237" t="s">
        <v>133</v>
      </c>
      <c r="AU145" s="237" t="s">
        <v>87</v>
      </c>
      <c r="AY145" s="16" t="s">
        <v>131</v>
      </c>
      <c r="BE145" s="238">
        <f>IF(N145="základní",J145,0)</f>
        <v>0</v>
      </c>
      <c r="BF145" s="238">
        <f>IF(N145="snížená",J145,0)</f>
        <v>0</v>
      </c>
      <c r="BG145" s="238">
        <f>IF(N145="zákl. přenesená",J145,0)</f>
        <v>0</v>
      </c>
      <c r="BH145" s="238">
        <f>IF(N145="sníž. přenesená",J145,0)</f>
        <v>0</v>
      </c>
      <c r="BI145" s="238">
        <f>IF(N145="nulová",J145,0)</f>
        <v>0</v>
      </c>
      <c r="BJ145" s="16" t="s">
        <v>85</v>
      </c>
      <c r="BK145" s="238">
        <f>ROUND(I145*H145,2)</f>
        <v>0</v>
      </c>
      <c r="BL145" s="16" t="s">
        <v>138</v>
      </c>
      <c r="BM145" s="237" t="s">
        <v>751</v>
      </c>
    </row>
    <row r="146" s="2" customFormat="1" ht="21.75" customHeight="1">
      <c r="A146" s="37"/>
      <c r="B146" s="38"/>
      <c r="C146" s="226" t="s">
        <v>298</v>
      </c>
      <c r="D146" s="226" t="s">
        <v>133</v>
      </c>
      <c r="E146" s="227" t="s">
        <v>574</v>
      </c>
      <c r="F146" s="228" t="s">
        <v>575</v>
      </c>
      <c r="G146" s="229" t="s">
        <v>388</v>
      </c>
      <c r="H146" s="230">
        <v>11.817</v>
      </c>
      <c r="I146" s="231"/>
      <c r="J146" s="232">
        <f>ROUND(I146*H146,2)</f>
        <v>0</v>
      </c>
      <c r="K146" s="228" t="s">
        <v>137</v>
      </c>
      <c r="L146" s="43"/>
      <c r="M146" s="233" t="s">
        <v>1</v>
      </c>
      <c r="N146" s="234" t="s">
        <v>43</v>
      </c>
      <c r="O146" s="90"/>
      <c r="P146" s="235">
        <f>O146*H146</f>
        <v>0</v>
      </c>
      <c r="Q146" s="235">
        <v>0</v>
      </c>
      <c r="R146" s="235">
        <f>Q146*H146</f>
        <v>0</v>
      </c>
      <c r="S146" s="235">
        <v>0</v>
      </c>
      <c r="T146" s="236">
        <f>S146*H146</f>
        <v>0</v>
      </c>
      <c r="U146" s="37"/>
      <c r="V146" s="37"/>
      <c r="W146" s="37"/>
      <c r="X146" s="37"/>
      <c r="Y146" s="37"/>
      <c r="Z146" s="37"/>
      <c r="AA146" s="37"/>
      <c r="AB146" s="37"/>
      <c r="AC146" s="37"/>
      <c r="AD146" s="37"/>
      <c r="AE146" s="37"/>
      <c r="AR146" s="237" t="s">
        <v>138</v>
      </c>
      <c r="AT146" s="237" t="s">
        <v>133</v>
      </c>
      <c r="AU146" s="237" t="s">
        <v>87</v>
      </c>
      <c r="AY146" s="16" t="s">
        <v>131</v>
      </c>
      <c r="BE146" s="238">
        <f>IF(N146="základní",J146,0)</f>
        <v>0</v>
      </c>
      <c r="BF146" s="238">
        <f>IF(N146="snížená",J146,0)</f>
        <v>0</v>
      </c>
      <c r="BG146" s="238">
        <f>IF(N146="zákl. přenesená",J146,0)</f>
        <v>0</v>
      </c>
      <c r="BH146" s="238">
        <f>IF(N146="sníž. přenesená",J146,0)</f>
        <v>0</v>
      </c>
      <c r="BI146" s="238">
        <f>IF(N146="nulová",J146,0)</f>
        <v>0</v>
      </c>
      <c r="BJ146" s="16" t="s">
        <v>85</v>
      </c>
      <c r="BK146" s="238">
        <f>ROUND(I146*H146,2)</f>
        <v>0</v>
      </c>
      <c r="BL146" s="16" t="s">
        <v>138</v>
      </c>
      <c r="BM146" s="237" t="s">
        <v>752</v>
      </c>
    </row>
    <row r="147" s="2" customFormat="1" ht="16.5" customHeight="1">
      <c r="A147" s="37"/>
      <c r="B147" s="38"/>
      <c r="C147" s="267" t="s">
        <v>302</v>
      </c>
      <c r="D147" s="267" t="s">
        <v>373</v>
      </c>
      <c r="E147" s="268" t="s">
        <v>519</v>
      </c>
      <c r="F147" s="269" t="s">
        <v>580</v>
      </c>
      <c r="G147" s="270" t="s">
        <v>388</v>
      </c>
      <c r="H147" s="271">
        <v>12.640000000000001</v>
      </c>
      <c r="I147" s="272"/>
      <c r="J147" s="273">
        <f>ROUND(I147*H147,2)</f>
        <v>0</v>
      </c>
      <c r="K147" s="269" t="s">
        <v>1</v>
      </c>
      <c r="L147" s="274"/>
      <c r="M147" s="275" t="s">
        <v>1</v>
      </c>
      <c r="N147" s="276" t="s">
        <v>43</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173</v>
      </c>
      <c r="AT147" s="237" t="s">
        <v>373</v>
      </c>
      <c r="AU147" s="237" t="s">
        <v>87</v>
      </c>
      <c r="AY147" s="16" t="s">
        <v>131</v>
      </c>
      <c r="BE147" s="238">
        <f>IF(N147="základní",J147,0)</f>
        <v>0</v>
      </c>
      <c r="BF147" s="238">
        <f>IF(N147="snížená",J147,0)</f>
        <v>0</v>
      </c>
      <c r="BG147" s="238">
        <f>IF(N147="zákl. přenesená",J147,0)</f>
        <v>0</v>
      </c>
      <c r="BH147" s="238">
        <f>IF(N147="sníž. přenesená",J147,0)</f>
        <v>0</v>
      </c>
      <c r="BI147" s="238">
        <f>IF(N147="nulová",J147,0)</f>
        <v>0</v>
      </c>
      <c r="BJ147" s="16" t="s">
        <v>85</v>
      </c>
      <c r="BK147" s="238">
        <f>ROUND(I147*H147,2)</f>
        <v>0</v>
      </c>
      <c r="BL147" s="16" t="s">
        <v>138</v>
      </c>
      <c r="BM147" s="237" t="s">
        <v>753</v>
      </c>
    </row>
    <row r="148" s="13" customFormat="1">
      <c r="A148" s="13"/>
      <c r="B148" s="244"/>
      <c r="C148" s="245"/>
      <c r="D148" s="239" t="s">
        <v>142</v>
      </c>
      <c r="E148" s="246" t="s">
        <v>1</v>
      </c>
      <c r="F148" s="247" t="s">
        <v>754</v>
      </c>
      <c r="G148" s="245"/>
      <c r="H148" s="248">
        <v>12.640000000000001</v>
      </c>
      <c r="I148" s="249"/>
      <c r="J148" s="245"/>
      <c r="K148" s="245"/>
      <c r="L148" s="250"/>
      <c r="M148" s="251"/>
      <c r="N148" s="252"/>
      <c r="O148" s="252"/>
      <c r="P148" s="252"/>
      <c r="Q148" s="252"/>
      <c r="R148" s="252"/>
      <c r="S148" s="252"/>
      <c r="T148" s="253"/>
      <c r="U148" s="13"/>
      <c r="V148" s="13"/>
      <c r="W148" s="13"/>
      <c r="X148" s="13"/>
      <c r="Y148" s="13"/>
      <c r="Z148" s="13"/>
      <c r="AA148" s="13"/>
      <c r="AB148" s="13"/>
      <c r="AC148" s="13"/>
      <c r="AD148" s="13"/>
      <c r="AE148" s="13"/>
      <c r="AT148" s="254" t="s">
        <v>142</v>
      </c>
      <c r="AU148" s="254" t="s">
        <v>87</v>
      </c>
      <c r="AV148" s="13" t="s">
        <v>87</v>
      </c>
      <c r="AW148" s="13" t="s">
        <v>32</v>
      </c>
      <c r="AX148" s="13" t="s">
        <v>85</v>
      </c>
      <c r="AY148" s="254" t="s">
        <v>131</v>
      </c>
    </row>
    <row r="149" s="12" customFormat="1" ht="25.92" customHeight="1">
      <c r="A149" s="12"/>
      <c r="B149" s="211"/>
      <c r="C149" s="212"/>
      <c r="D149" s="213" t="s">
        <v>77</v>
      </c>
      <c r="E149" s="214" t="s">
        <v>755</v>
      </c>
      <c r="F149" s="214" t="s">
        <v>756</v>
      </c>
      <c r="G149" s="212"/>
      <c r="H149" s="212"/>
      <c r="I149" s="215"/>
      <c r="J149" s="199">
        <f>BK149</f>
        <v>0</v>
      </c>
      <c r="K149" s="212"/>
      <c r="L149" s="216"/>
      <c r="M149" s="217"/>
      <c r="N149" s="218"/>
      <c r="O149" s="218"/>
      <c r="P149" s="219">
        <f>P150</f>
        <v>0</v>
      </c>
      <c r="Q149" s="218"/>
      <c r="R149" s="219">
        <f>R150</f>
        <v>37.3125</v>
      </c>
      <c r="S149" s="218"/>
      <c r="T149" s="220">
        <f>T150</f>
        <v>0</v>
      </c>
      <c r="U149" s="12"/>
      <c r="V149" s="12"/>
      <c r="W149" s="12"/>
      <c r="X149" s="12"/>
      <c r="Y149" s="12"/>
      <c r="Z149" s="12"/>
      <c r="AA149" s="12"/>
      <c r="AB149" s="12"/>
      <c r="AC149" s="12"/>
      <c r="AD149" s="12"/>
      <c r="AE149" s="12"/>
      <c r="AR149" s="221" t="s">
        <v>87</v>
      </c>
      <c r="AT149" s="222" t="s">
        <v>77</v>
      </c>
      <c r="AU149" s="222" t="s">
        <v>78</v>
      </c>
      <c r="AY149" s="221" t="s">
        <v>131</v>
      </c>
      <c r="BK149" s="223">
        <f>BK150</f>
        <v>0</v>
      </c>
    </row>
    <row r="150" s="12" customFormat="1" ht="22.8" customHeight="1">
      <c r="A150" s="12"/>
      <c r="B150" s="211"/>
      <c r="C150" s="212"/>
      <c r="D150" s="213" t="s">
        <v>77</v>
      </c>
      <c r="E150" s="224" t="s">
        <v>757</v>
      </c>
      <c r="F150" s="224" t="s">
        <v>758</v>
      </c>
      <c r="G150" s="212"/>
      <c r="H150" s="212"/>
      <c r="I150" s="215"/>
      <c r="J150" s="225">
        <f>BK150</f>
        <v>0</v>
      </c>
      <c r="K150" s="212"/>
      <c r="L150" s="216"/>
      <c r="M150" s="217"/>
      <c r="N150" s="218"/>
      <c r="O150" s="218"/>
      <c r="P150" s="219">
        <f>SUM(P151:P186)</f>
        <v>0</v>
      </c>
      <c r="Q150" s="218"/>
      <c r="R150" s="219">
        <f>SUM(R151:R186)</f>
        <v>37.3125</v>
      </c>
      <c r="S150" s="218"/>
      <c r="T150" s="220">
        <f>SUM(T151:T186)</f>
        <v>0</v>
      </c>
      <c r="U150" s="12"/>
      <c r="V150" s="12"/>
      <c r="W150" s="12"/>
      <c r="X150" s="12"/>
      <c r="Y150" s="12"/>
      <c r="Z150" s="12"/>
      <c r="AA150" s="12"/>
      <c r="AB150" s="12"/>
      <c r="AC150" s="12"/>
      <c r="AD150" s="12"/>
      <c r="AE150" s="12"/>
      <c r="AR150" s="221" t="s">
        <v>87</v>
      </c>
      <c r="AT150" s="222" t="s">
        <v>77</v>
      </c>
      <c r="AU150" s="222" t="s">
        <v>85</v>
      </c>
      <c r="AY150" s="221" t="s">
        <v>131</v>
      </c>
      <c r="BK150" s="223">
        <f>SUM(BK151:BK186)</f>
        <v>0</v>
      </c>
    </row>
    <row r="151" s="2" customFormat="1" ht="33" customHeight="1">
      <c r="A151" s="37"/>
      <c r="B151" s="38"/>
      <c r="C151" s="226" t="s">
        <v>85</v>
      </c>
      <c r="D151" s="226" t="s">
        <v>133</v>
      </c>
      <c r="E151" s="227" t="s">
        <v>759</v>
      </c>
      <c r="F151" s="228" t="s">
        <v>760</v>
      </c>
      <c r="G151" s="229" t="s">
        <v>524</v>
      </c>
      <c r="H151" s="230">
        <v>51</v>
      </c>
      <c r="I151" s="231"/>
      <c r="J151" s="232">
        <f>ROUND(I151*H151,2)</f>
        <v>0</v>
      </c>
      <c r="K151" s="228" t="s">
        <v>137</v>
      </c>
      <c r="L151" s="43"/>
      <c r="M151" s="233" t="s">
        <v>1</v>
      </c>
      <c r="N151" s="234" t="s">
        <v>43</v>
      </c>
      <c r="O151" s="90"/>
      <c r="P151" s="235">
        <f>O151*H151</f>
        <v>0</v>
      </c>
      <c r="Q151" s="235">
        <v>0</v>
      </c>
      <c r="R151" s="235">
        <f>Q151*H151</f>
        <v>0</v>
      </c>
      <c r="S151" s="235">
        <v>0</v>
      </c>
      <c r="T151" s="236">
        <f>S151*H151</f>
        <v>0</v>
      </c>
      <c r="U151" s="37"/>
      <c r="V151" s="37"/>
      <c r="W151" s="37"/>
      <c r="X151" s="37"/>
      <c r="Y151" s="37"/>
      <c r="Z151" s="37"/>
      <c r="AA151" s="37"/>
      <c r="AB151" s="37"/>
      <c r="AC151" s="37"/>
      <c r="AD151" s="37"/>
      <c r="AE151" s="37"/>
      <c r="AR151" s="237" t="s">
        <v>210</v>
      </c>
      <c r="AT151" s="237" t="s">
        <v>133</v>
      </c>
      <c r="AU151" s="237" t="s">
        <v>87</v>
      </c>
      <c r="AY151" s="16" t="s">
        <v>131</v>
      </c>
      <c r="BE151" s="238">
        <f>IF(N151="základní",J151,0)</f>
        <v>0</v>
      </c>
      <c r="BF151" s="238">
        <f>IF(N151="snížená",J151,0)</f>
        <v>0</v>
      </c>
      <c r="BG151" s="238">
        <f>IF(N151="zákl. přenesená",J151,0)</f>
        <v>0</v>
      </c>
      <c r="BH151" s="238">
        <f>IF(N151="sníž. přenesená",J151,0)</f>
        <v>0</v>
      </c>
      <c r="BI151" s="238">
        <f>IF(N151="nulová",J151,0)</f>
        <v>0</v>
      </c>
      <c r="BJ151" s="16" t="s">
        <v>85</v>
      </c>
      <c r="BK151" s="238">
        <f>ROUND(I151*H151,2)</f>
        <v>0</v>
      </c>
      <c r="BL151" s="16" t="s">
        <v>210</v>
      </c>
      <c r="BM151" s="237" t="s">
        <v>761</v>
      </c>
    </row>
    <row r="152" s="2" customFormat="1">
      <c r="A152" s="37"/>
      <c r="B152" s="38"/>
      <c r="C152" s="39"/>
      <c r="D152" s="239" t="s">
        <v>140</v>
      </c>
      <c r="E152" s="39"/>
      <c r="F152" s="240" t="s">
        <v>762</v>
      </c>
      <c r="G152" s="39"/>
      <c r="H152" s="39"/>
      <c r="I152" s="241"/>
      <c r="J152" s="39"/>
      <c r="K152" s="39"/>
      <c r="L152" s="43"/>
      <c r="M152" s="242"/>
      <c r="N152" s="243"/>
      <c r="O152" s="90"/>
      <c r="P152" s="90"/>
      <c r="Q152" s="90"/>
      <c r="R152" s="90"/>
      <c r="S152" s="90"/>
      <c r="T152" s="91"/>
      <c r="U152" s="37"/>
      <c r="V152" s="37"/>
      <c r="W152" s="37"/>
      <c r="X152" s="37"/>
      <c r="Y152" s="37"/>
      <c r="Z152" s="37"/>
      <c r="AA152" s="37"/>
      <c r="AB152" s="37"/>
      <c r="AC152" s="37"/>
      <c r="AD152" s="37"/>
      <c r="AE152" s="37"/>
      <c r="AT152" s="16" t="s">
        <v>140</v>
      </c>
      <c r="AU152" s="16" t="s">
        <v>87</v>
      </c>
    </row>
    <row r="153" s="2" customFormat="1" ht="16.5" customHeight="1">
      <c r="A153" s="37"/>
      <c r="B153" s="38"/>
      <c r="C153" s="267" t="s">
        <v>87</v>
      </c>
      <c r="D153" s="267" t="s">
        <v>373</v>
      </c>
      <c r="E153" s="268" t="s">
        <v>522</v>
      </c>
      <c r="F153" s="269" t="s">
        <v>763</v>
      </c>
      <c r="G153" s="270" t="s">
        <v>155</v>
      </c>
      <c r="H153" s="271">
        <v>26</v>
      </c>
      <c r="I153" s="272"/>
      <c r="J153" s="273">
        <f>ROUND(I153*H153,2)</f>
        <v>0</v>
      </c>
      <c r="K153" s="269" t="s">
        <v>1</v>
      </c>
      <c r="L153" s="274"/>
      <c r="M153" s="275" t="s">
        <v>1</v>
      </c>
      <c r="N153" s="276" t="s">
        <v>43</v>
      </c>
      <c r="O153" s="90"/>
      <c r="P153" s="235">
        <f>O153*H153</f>
        <v>0</v>
      </c>
      <c r="Q153" s="235">
        <v>0</v>
      </c>
      <c r="R153" s="235">
        <f>Q153*H153</f>
        <v>0</v>
      </c>
      <c r="S153" s="235">
        <v>0</v>
      </c>
      <c r="T153" s="236">
        <f>S153*H153</f>
        <v>0</v>
      </c>
      <c r="U153" s="37"/>
      <c r="V153" s="37"/>
      <c r="W153" s="37"/>
      <c r="X153" s="37"/>
      <c r="Y153" s="37"/>
      <c r="Z153" s="37"/>
      <c r="AA153" s="37"/>
      <c r="AB153" s="37"/>
      <c r="AC153" s="37"/>
      <c r="AD153" s="37"/>
      <c r="AE153" s="37"/>
      <c r="AR153" s="237" t="s">
        <v>275</v>
      </c>
      <c r="AT153" s="237" t="s">
        <v>373</v>
      </c>
      <c r="AU153" s="237" t="s">
        <v>87</v>
      </c>
      <c r="AY153" s="16" t="s">
        <v>131</v>
      </c>
      <c r="BE153" s="238">
        <f>IF(N153="základní",J153,0)</f>
        <v>0</v>
      </c>
      <c r="BF153" s="238">
        <f>IF(N153="snížená",J153,0)</f>
        <v>0</v>
      </c>
      <c r="BG153" s="238">
        <f>IF(N153="zákl. přenesená",J153,0)</f>
        <v>0</v>
      </c>
      <c r="BH153" s="238">
        <f>IF(N153="sníž. přenesená",J153,0)</f>
        <v>0</v>
      </c>
      <c r="BI153" s="238">
        <f>IF(N153="nulová",J153,0)</f>
        <v>0</v>
      </c>
      <c r="BJ153" s="16" t="s">
        <v>85</v>
      </c>
      <c r="BK153" s="238">
        <f>ROUND(I153*H153,2)</f>
        <v>0</v>
      </c>
      <c r="BL153" s="16" t="s">
        <v>210</v>
      </c>
      <c r="BM153" s="237" t="s">
        <v>764</v>
      </c>
    </row>
    <row r="154" s="2" customFormat="1">
      <c r="A154" s="37"/>
      <c r="B154" s="38"/>
      <c r="C154" s="39"/>
      <c r="D154" s="239" t="s">
        <v>140</v>
      </c>
      <c r="E154" s="39"/>
      <c r="F154" s="240" t="s">
        <v>765</v>
      </c>
      <c r="G154" s="39"/>
      <c r="H154" s="39"/>
      <c r="I154" s="241"/>
      <c r="J154" s="39"/>
      <c r="K154" s="39"/>
      <c r="L154" s="43"/>
      <c r="M154" s="242"/>
      <c r="N154" s="243"/>
      <c r="O154" s="90"/>
      <c r="P154" s="90"/>
      <c r="Q154" s="90"/>
      <c r="R154" s="90"/>
      <c r="S154" s="90"/>
      <c r="T154" s="91"/>
      <c r="U154" s="37"/>
      <c r="V154" s="37"/>
      <c r="W154" s="37"/>
      <c r="X154" s="37"/>
      <c r="Y154" s="37"/>
      <c r="Z154" s="37"/>
      <c r="AA154" s="37"/>
      <c r="AB154" s="37"/>
      <c r="AC154" s="37"/>
      <c r="AD154" s="37"/>
      <c r="AE154" s="37"/>
      <c r="AT154" s="16" t="s">
        <v>140</v>
      </c>
      <c r="AU154" s="16" t="s">
        <v>87</v>
      </c>
    </row>
    <row r="155" s="2" customFormat="1" ht="55.5" customHeight="1">
      <c r="A155" s="37"/>
      <c r="B155" s="38"/>
      <c r="C155" s="226" t="s">
        <v>148</v>
      </c>
      <c r="D155" s="226" t="s">
        <v>133</v>
      </c>
      <c r="E155" s="227" t="s">
        <v>766</v>
      </c>
      <c r="F155" s="228" t="s">
        <v>767</v>
      </c>
      <c r="G155" s="229" t="s">
        <v>388</v>
      </c>
      <c r="H155" s="230">
        <v>4.7080000000000002</v>
      </c>
      <c r="I155" s="231"/>
      <c r="J155" s="232">
        <f>ROUND(I155*H155,2)</f>
        <v>0</v>
      </c>
      <c r="K155" s="228" t="s">
        <v>137</v>
      </c>
      <c r="L155" s="43"/>
      <c r="M155" s="233" t="s">
        <v>1</v>
      </c>
      <c r="N155" s="234" t="s">
        <v>43</v>
      </c>
      <c r="O155" s="90"/>
      <c r="P155" s="235">
        <f>O155*H155</f>
        <v>0</v>
      </c>
      <c r="Q155" s="235">
        <v>0</v>
      </c>
      <c r="R155" s="235">
        <f>Q155*H155</f>
        <v>0</v>
      </c>
      <c r="S155" s="235">
        <v>0</v>
      </c>
      <c r="T155" s="236">
        <f>S155*H155</f>
        <v>0</v>
      </c>
      <c r="U155" s="37"/>
      <c r="V155" s="37"/>
      <c r="W155" s="37"/>
      <c r="X155" s="37"/>
      <c r="Y155" s="37"/>
      <c r="Z155" s="37"/>
      <c r="AA155" s="37"/>
      <c r="AB155" s="37"/>
      <c r="AC155" s="37"/>
      <c r="AD155" s="37"/>
      <c r="AE155" s="37"/>
      <c r="AR155" s="237" t="s">
        <v>210</v>
      </c>
      <c r="AT155" s="237" t="s">
        <v>133</v>
      </c>
      <c r="AU155" s="237" t="s">
        <v>87</v>
      </c>
      <c r="AY155" s="16" t="s">
        <v>131</v>
      </c>
      <c r="BE155" s="238">
        <f>IF(N155="základní",J155,0)</f>
        <v>0</v>
      </c>
      <c r="BF155" s="238">
        <f>IF(N155="snížená",J155,0)</f>
        <v>0</v>
      </c>
      <c r="BG155" s="238">
        <f>IF(N155="zákl. přenesená",J155,0)</f>
        <v>0</v>
      </c>
      <c r="BH155" s="238">
        <f>IF(N155="sníž. přenesená",J155,0)</f>
        <v>0</v>
      </c>
      <c r="BI155" s="238">
        <f>IF(N155="nulová",J155,0)</f>
        <v>0</v>
      </c>
      <c r="BJ155" s="16" t="s">
        <v>85</v>
      </c>
      <c r="BK155" s="238">
        <f>ROUND(I155*H155,2)</f>
        <v>0</v>
      </c>
      <c r="BL155" s="16" t="s">
        <v>210</v>
      </c>
      <c r="BM155" s="237" t="s">
        <v>768</v>
      </c>
    </row>
    <row r="156" s="13" customFormat="1">
      <c r="A156" s="13"/>
      <c r="B156" s="244"/>
      <c r="C156" s="245"/>
      <c r="D156" s="239" t="s">
        <v>142</v>
      </c>
      <c r="E156" s="246" t="s">
        <v>1</v>
      </c>
      <c r="F156" s="247" t="s">
        <v>769</v>
      </c>
      <c r="G156" s="245"/>
      <c r="H156" s="248">
        <v>4.7080000000000002</v>
      </c>
      <c r="I156" s="249"/>
      <c r="J156" s="245"/>
      <c r="K156" s="245"/>
      <c r="L156" s="250"/>
      <c r="M156" s="251"/>
      <c r="N156" s="252"/>
      <c r="O156" s="252"/>
      <c r="P156" s="252"/>
      <c r="Q156" s="252"/>
      <c r="R156" s="252"/>
      <c r="S156" s="252"/>
      <c r="T156" s="253"/>
      <c r="U156" s="13"/>
      <c r="V156" s="13"/>
      <c r="W156" s="13"/>
      <c r="X156" s="13"/>
      <c r="Y156" s="13"/>
      <c r="Z156" s="13"/>
      <c r="AA156" s="13"/>
      <c r="AB156" s="13"/>
      <c r="AC156" s="13"/>
      <c r="AD156" s="13"/>
      <c r="AE156" s="13"/>
      <c r="AT156" s="254" t="s">
        <v>142</v>
      </c>
      <c r="AU156" s="254" t="s">
        <v>87</v>
      </c>
      <c r="AV156" s="13" t="s">
        <v>87</v>
      </c>
      <c r="AW156" s="13" t="s">
        <v>32</v>
      </c>
      <c r="AX156" s="13" t="s">
        <v>85</v>
      </c>
      <c r="AY156" s="254" t="s">
        <v>131</v>
      </c>
    </row>
    <row r="157" s="2" customFormat="1" ht="16.5" customHeight="1">
      <c r="A157" s="37"/>
      <c r="B157" s="38"/>
      <c r="C157" s="267" t="s">
        <v>138</v>
      </c>
      <c r="D157" s="267" t="s">
        <v>373</v>
      </c>
      <c r="E157" s="268" t="s">
        <v>770</v>
      </c>
      <c r="F157" s="269" t="s">
        <v>771</v>
      </c>
      <c r="G157" s="270" t="s">
        <v>356</v>
      </c>
      <c r="H157" s="271">
        <v>7.5330000000000004</v>
      </c>
      <c r="I157" s="272"/>
      <c r="J157" s="273">
        <f>ROUND(I157*H157,2)</f>
        <v>0</v>
      </c>
      <c r="K157" s="269" t="s">
        <v>137</v>
      </c>
      <c r="L157" s="274"/>
      <c r="M157" s="275" t="s">
        <v>1</v>
      </c>
      <c r="N157" s="276" t="s">
        <v>43</v>
      </c>
      <c r="O157" s="90"/>
      <c r="P157" s="235">
        <f>O157*H157</f>
        <v>0</v>
      </c>
      <c r="Q157" s="235">
        <v>1</v>
      </c>
      <c r="R157" s="235">
        <f>Q157*H157</f>
        <v>7.5330000000000004</v>
      </c>
      <c r="S157" s="235">
        <v>0</v>
      </c>
      <c r="T157" s="236">
        <f>S157*H157</f>
        <v>0</v>
      </c>
      <c r="U157" s="37"/>
      <c r="V157" s="37"/>
      <c r="W157" s="37"/>
      <c r="X157" s="37"/>
      <c r="Y157" s="37"/>
      <c r="Z157" s="37"/>
      <c r="AA157" s="37"/>
      <c r="AB157" s="37"/>
      <c r="AC157" s="37"/>
      <c r="AD157" s="37"/>
      <c r="AE157" s="37"/>
      <c r="AR157" s="237" t="s">
        <v>275</v>
      </c>
      <c r="AT157" s="237" t="s">
        <v>373</v>
      </c>
      <c r="AU157" s="237" t="s">
        <v>87</v>
      </c>
      <c r="AY157" s="16" t="s">
        <v>131</v>
      </c>
      <c r="BE157" s="238">
        <f>IF(N157="základní",J157,0)</f>
        <v>0</v>
      </c>
      <c r="BF157" s="238">
        <f>IF(N157="snížená",J157,0)</f>
        <v>0</v>
      </c>
      <c r="BG157" s="238">
        <f>IF(N157="zákl. přenesená",J157,0)</f>
        <v>0</v>
      </c>
      <c r="BH157" s="238">
        <f>IF(N157="sníž. přenesená",J157,0)</f>
        <v>0</v>
      </c>
      <c r="BI157" s="238">
        <f>IF(N157="nulová",J157,0)</f>
        <v>0</v>
      </c>
      <c r="BJ157" s="16" t="s">
        <v>85</v>
      </c>
      <c r="BK157" s="238">
        <f>ROUND(I157*H157,2)</f>
        <v>0</v>
      </c>
      <c r="BL157" s="16" t="s">
        <v>210</v>
      </c>
      <c r="BM157" s="237" t="s">
        <v>772</v>
      </c>
    </row>
    <row r="158" s="13" customFormat="1">
      <c r="A158" s="13"/>
      <c r="B158" s="244"/>
      <c r="C158" s="245"/>
      <c r="D158" s="239" t="s">
        <v>142</v>
      </c>
      <c r="E158" s="246" t="s">
        <v>1</v>
      </c>
      <c r="F158" s="247" t="s">
        <v>773</v>
      </c>
      <c r="G158" s="245"/>
      <c r="H158" s="248">
        <v>7.5330000000000004</v>
      </c>
      <c r="I158" s="249"/>
      <c r="J158" s="245"/>
      <c r="K158" s="245"/>
      <c r="L158" s="250"/>
      <c r="M158" s="251"/>
      <c r="N158" s="252"/>
      <c r="O158" s="252"/>
      <c r="P158" s="252"/>
      <c r="Q158" s="252"/>
      <c r="R158" s="252"/>
      <c r="S158" s="252"/>
      <c r="T158" s="253"/>
      <c r="U158" s="13"/>
      <c r="V158" s="13"/>
      <c r="W158" s="13"/>
      <c r="X158" s="13"/>
      <c r="Y158" s="13"/>
      <c r="Z158" s="13"/>
      <c r="AA158" s="13"/>
      <c r="AB158" s="13"/>
      <c r="AC158" s="13"/>
      <c r="AD158" s="13"/>
      <c r="AE158" s="13"/>
      <c r="AT158" s="254" t="s">
        <v>142</v>
      </c>
      <c r="AU158" s="254" t="s">
        <v>87</v>
      </c>
      <c r="AV158" s="13" t="s">
        <v>87</v>
      </c>
      <c r="AW158" s="13" t="s">
        <v>32</v>
      </c>
      <c r="AX158" s="13" t="s">
        <v>85</v>
      </c>
      <c r="AY158" s="254" t="s">
        <v>131</v>
      </c>
    </row>
    <row r="159" s="2" customFormat="1" ht="49.05" customHeight="1">
      <c r="A159" s="37"/>
      <c r="B159" s="38"/>
      <c r="C159" s="226" t="s">
        <v>158</v>
      </c>
      <c r="D159" s="226" t="s">
        <v>133</v>
      </c>
      <c r="E159" s="227" t="s">
        <v>774</v>
      </c>
      <c r="F159" s="228" t="s">
        <v>775</v>
      </c>
      <c r="G159" s="229" t="s">
        <v>136</v>
      </c>
      <c r="H159" s="230">
        <v>26.050000000000001</v>
      </c>
      <c r="I159" s="231"/>
      <c r="J159" s="232">
        <f>ROUND(I159*H159,2)</f>
        <v>0</v>
      </c>
      <c r="K159" s="228" t="s">
        <v>137</v>
      </c>
      <c r="L159" s="43"/>
      <c r="M159" s="233" t="s">
        <v>1</v>
      </c>
      <c r="N159" s="234" t="s">
        <v>43</v>
      </c>
      <c r="O159" s="90"/>
      <c r="P159" s="235">
        <f>O159*H159</f>
        <v>0</v>
      </c>
      <c r="Q159" s="235">
        <v>0</v>
      </c>
      <c r="R159" s="235">
        <f>Q159*H159</f>
        <v>0</v>
      </c>
      <c r="S159" s="235">
        <v>0</v>
      </c>
      <c r="T159" s="236">
        <f>S159*H159</f>
        <v>0</v>
      </c>
      <c r="U159" s="37"/>
      <c r="V159" s="37"/>
      <c r="W159" s="37"/>
      <c r="X159" s="37"/>
      <c r="Y159" s="37"/>
      <c r="Z159" s="37"/>
      <c r="AA159" s="37"/>
      <c r="AB159" s="37"/>
      <c r="AC159" s="37"/>
      <c r="AD159" s="37"/>
      <c r="AE159" s="37"/>
      <c r="AR159" s="237" t="s">
        <v>210</v>
      </c>
      <c r="AT159" s="237" t="s">
        <v>133</v>
      </c>
      <c r="AU159" s="237" t="s">
        <v>87</v>
      </c>
      <c r="AY159" s="16" t="s">
        <v>131</v>
      </c>
      <c r="BE159" s="238">
        <f>IF(N159="základní",J159,0)</f>
        <v>0</v>
      </c>
      <c r="BF159" s="238">
        <f>IF(N159="snížená",J159,0)</f>
        <v>0</v>
      </c>
      <c r="BG159" s="238">
        <f>IF(N159="zákl. přenesená",J159,0)</f>
        <v>0</v>
      </c>
      <c r="BH159" s="238">
        <f>IF(N159="sníž. přenesená",J159,0)</f>
        <v>0</v>
      </c>
      <c r="BI159" s="238">
        <f>IF(N159="nulová",J159,0)</f>
        <v>0</v>
      </c>
      <c r="BJ159" s="16" t="s">
        <v>85</v>
      </c>
      <c r="BK159" s="238">
        <f>ROUND(I159*H159,2)</f>
        <v>0</v>
      </c>
      <c r="BL159" s="16" t="s">
        <v>210</v>
      </c>
      <c r="BM159" s="237" t="s">
        <v>776</v>
      </c>
    </row>
    <row r="160" s="2" customFormat="1" ht="16.5" customHeight="1">
      <c r="A160" s="37"/>
      <c r="B160" s="38"/>
      <c r="C160" s="267" t="s">
        <v>163</v>
      </c>
      <c r="D160" s="267" t="s">
        <v>373</v>
      </c>
      <c r="E160" s="268" t="s">
        <v>472</v>
      </c>
      <c r="F160" s="269" t="s">
        <v>777</v>
      </c>
      <c r="G160" s="270" t="s">
        <v>136</v>
      </c>
      <c r="H160" s="271">
        <v>26.050000000000001</v>
      </c>
      <c r="I160" s="272"/>
      <c r="J160" s="273">
        <f>ROUND(I160*H160,2)</f>
        <v>0</v>
      </c>
      <c r="K160" s="269" t="s">
        <v>1</v>
      </c>
      <c r="L160" s="274"/>
      <c r="M160" s="275" t="s">
        <v>1</v>
      </c>
      <c r="N160" s="276" t="s">
        <v>43</v>
      </c>
      <c r="O160" s="90"/>
      <c r="P160" s="235">
        <f>O160*H160</f>
        <v>0</v>
      </c>
      <c r="Q160" s="235">
        <v>0</v>
      </c>
      <c r="R160" s="235">
        <f>Q160*H160</f>
        <v>0</v>
      </c>
      <c r="S160" s="235">
        <v>0</v>
      </c>
      <c r="T160" s="236">
        <f>S160*H160</f>
        <v>0</v>
      </c>
      <c r="U160" s="37"/>
      <c r="V160" s="37"/>
      <c r="W160" s="37"/>
      <c r="X160" s="37"/>
      <c r="Y160" s="37"/>
      <c r="Z160" s="37"/>
      <c r="AA160" s="37"/>
      <c r="AB160" s="37"/>
      <c r="AC160" s="37"/>
      <c r="AD160" s="37"/>
      <c r="AE160" s="37"/>
      <c r="AR160" s="237" t="s">
        <v>275</v>
      </c>
      <c r="AT160" s="237" t="s">
        <v>373</v>
      </c>
      <c r="AU160" s="237" t="s">
        <v>87</v>
      </c>
      <c r="AY160" s="16" t="s">
        <v>131</v>
      </c>
      <c r="BE160" s="238">
        <f>IF(N160="základní",J160,0)</f>
        <v>0</v>
      </c>
      <c r="BF160" s="238">
        <f>IF(N160="snížená",J160,0)</f>
        <v>0</v>
      </c>
      <c r="BG160" s="238">
        <f>IF(N160="zákl. přenesená",J160,0)</f>
        <v>0</v>
      </c>
      <c r="BH160" s="238">
        <f>IF(N160="sníž. přenesená",J160,0)</f>
        <v>0</v>
      </c>
      <c r="BI160" s="238">
        <f>IF(N160="nulová",J160,0)</f>
        <v>0</v>
      </c>
      <c r="BJ160" s="16" t="s">
        <v>85</v>
      </c>
      <c r="BK160" s="238">
        <f>ROUND(I160*H160,2)</f>
        <v>0</v>
      </c>
      <c r="BL160" s="16" t="s">
        <v>210</v>
      </c>
      <c r="BM160" s="237" t="s">
        <v>778</v>
      </c>
    </row>
    <row r="161" s="2" customFormat="1" ht="37.8" customHeight="1">
      <c r="A161" s="37"/>
      <c r="B161" s="38"/>
      <c r="C161" s="226" t="s">
        <v>168</v>
      </c>
      <c r="D161" s="226" t="s">
        <v>133</v>
      </c>
      <c r="E161" s="227" t="s">
        <v>779</v>
      </c>
      <c r="F161" s="228" t="s">
        <v>780</v>
      </c>
      <c r="G161" s="229" t="s">
        <v>136</v>
      </c>
      <c r="H161" s="230">
        <v>109.8</v>
      </c>
      <c r="I161" s="231"/>
      <c r="J161" s="232">
        <f>ROUND(I161*H161,2)</f>
        <v>0</v>
      </c>
      <c r="K161" s="228" t="s">
        <v>137</v>
      </c>
      <c r="L161" s="43"/>
      <c r="M161" s="233" t="s">
        <v>1</v>
      </c>
      <c r="N161" s="234" t="s">
        <v>43</v>
      </c>
      <c r="O161" s="90"/>
      <c r="P161" s="235">
        <f>O161*H161</f>
        <v>0</v>
      </c>
      <c r="Q161" s="235">
        <v>0</v>
      </c>
      <c r="R161" s="235">
        <f>Q161*H161</f>
        <v>0</v>
      </c>
      <c r="S161" s="235">
        <v>0</v>
      </c>
      <c r="T161" s="236">
        <f>S161*H161</f>
        <v>0</v>
      </c>
      <c r="U161" s="37"/>
      <c r="V161" s="37"/>
      <c r="W161" s="37"/>
      <c r="X161" s="37"/>
      <c r="Y161" s="37"/>
      <c r="Z161" s="37"/>
      <c r="AA161" s="37"/>
      <c r="AB161" s="37"/>
      <c r="AC161" s="37"/>
      <c r="AD161" s="37"/>
      <c r="AE161" s="37"/>
      <c r="AR161" s="237" t="s">
        <v>210</v>
      </c>
      <c r="AT161" s="237" t="s">
        <v>133</v>
      </c>
      <c r="AU161" s="237" t="s">
        <v>87</v>
      </c>
      <c r="AY161" s="16" t="s">
        <v>131</v>
      </c>
      <c r="BE161" s="238">
        <f>IF(N161="základní",J161,0)</f>
        <v>0</v>
      </c>
      <c r="BF161" s="238">
        <f>IF(N161="snížená",J161,0)</f>
        <v>0</v>
      </c>
      <c r="BG161" s="238">
        <f>IF(N161="zákl. přenesená",J161,0)</f>
        <v>0</v>
      </c>
      <c r="BH161" s="238">
        <f>IF(N161="sníž. přenesená",J161,0)</f>
        <v>0</v>
      </c>
      <c r="BI161" s="238">
        <f>IF(N161="nulová",J161,0)</f>
        <v>0</v>
      </c>
      <c r="BJ161" s="16" t="s">
        <v>85</v>
      </c>
      <c r="BK161" s="238">
        <f>ROUND(I161*H161,2)</f>
        <v>0</v>
      </c>
      <c r="BL161" s="16" t="s">
        <v>210</v>
      </c>
      <c r="BM161" s="237" t="s">
        <v>781</v>
      </c>
    </row>
    <row r="162" s="13" customFormat="1">
      <c r="A162" s="13"/>
      <c r="B162" s="244"/>
      <c r="C162" s="245"/>
      <c r="D162" s="239" t="s">
        <v>142</v>
      </c>
      <c r="E162" s="246" t="s">
        <v>1</v>
      </c>
      <c r="F162" s="247" t="s">
        <v>782</v>
      </c>
      <c r="G162" s="245"/>
      <c r="H162" s="248">
        <v>109.8</v>
      </c>
      <c r="I162" s="249"/>
      <c r="J162" s="245"/>
      <c r="K162" s="245"/>
      <c r="L162" s="250"/>
      <c r="M162" s="251"/>
      <c r="N162" s="252"/>
      <c r="O162" s="252"/>
      <c r="P162" s="252"/>
      <c r="Q162" s="252"/>
      <c r="R162" s="252"/>
      <c r="S162" s="252"/>
      <c r="T162" s="253"/>
      <c r="U162" s="13"/>
      <c r="V162" s="13"/>
      <c r="W162" s="13"/>
      <c r="X162" s="13"/>
      <c r="Y162" s="13"/>
      <c r="Z162" s="13"/>
      <c r="AA162" s="13"/>
      <c r="AB162" s="13"/>
      <c r="AC162" s="13"/>
      <c r="AD162" s="13"/>
      <c r="AE162" s="13"/>
      <c r="AT162" s="254" t="s">
        <v>142</v>
      </c>
      <c r="AU162" s="254" t="s">
        <v>87</v>
      </c>
      <c r="AV162" s="13" t="s">
        <v>87</v>
      </c>
      <c r="AW162" s="13" t="s">
        <v>32</v>
      </c>
      <c r="AX162" s="13" t="s">
        <v>85</v>
      </c>
      <c r="AY162" s="254" t="s">
        <v>131</v>
      </c>
    </row>
    <row r="163" s="2" customFormat="1" ht="33" customHeight="1">
      <c r="A163" s="37"/>
      <c r="B163" s="38"/>
      <c r="C163" s="226" t="s">
        <v>173</v>
      </c>
      <c r="D163" s="226" t="s">
        <v>133</v>
      </c>
      <c r="E163" s="227" t="s">
        <v>783</v>
      </c>
      <c r="F163" s="228" t="s">
        <v>784</v>
      </c>
      <c r="G163" s="229" t="s">
        <v>388</v>
      </c>
      <c r="H163" s="230">
        <v>28.920000000000002</v>
      </c>
      <c r="I163" s="231"/>
      <c r="J163" s="232">
        <f>ROUND(I163*H163,2)</f>
        <v>0</v>
      </c>
      <c r="K163" s="228" t="s">
        <v>137</v>
      </c>
      <c r="L163" s="43"/>
      <c r="M163" s="233" t="s">
        <v>1</v>
      </c>
      <c r="N163" s="234" t="s">
        <v>43</v>
      </c>
      <c r="O163" s="90"/>
      <c r="P163" s="235">
        <f>O163*H163</f>
        <v>0</v>
      </c>
      <c r="Q163" s="235">
        <v>0</v>
      </c>
      <c r="R163" s="235">
        <f>Q163*H163</f>
        <v>0</v>
      </c>
      <c r="S163" s="235">
        <v>0</v>
      </c>
      <c r="T163" s="236">
        <f>S163*H163</f>
        <v>0</v>
      </c>
      <c r="U163" s="37"/>
      <c r="V163" s="37"/>
      <c r="W163" s="37"/>
      <c r="X163" s="37"/>
      <c r="Y163" s="37"/>
      <c r="Z163" s="37"/>
      <c r="AA163" s="37"/>
      <c r="AB163" s="37"/>
      <c r="AC163" s="37"/>
      <c r="AD163" s="37"/>
      <c r="AE163" s="37"/>
      <c r="AR163" s="237" t="s">
        <v>210</v>
      </c>
      <c r="AT163" s="237" t="s">
        <v>133</v>
      </c>
      <c r="AU163" s="237" t="s">
        <v>87</v>
      </c>
      <c r="AY163" s="16" t="s">
        <v>131</v>
      </c>
      <c r="BE163" s="238">
        <f>IF(N163="základní",J163,0)</f>
        <v>0</v>
      </c>
      <c r="BF163" s="238">
        <f>IF(N163="snížená",J163,0)</f>
        <v>0</v>
      </c>
      <c r="BG163" s="238">
        <f>IF(N163="zákl. přenesená",J163,0)</f>
        <v>0</v>
      </c>
      <c r="BH163" s="238">
        <f>IF(N163="sníž. přenesená",J163,0)</f>
        <v>0</v>
      </c>
      <c r="BI163" s="238">
        <f>IF(N163="nulová",J163,0)</f>
        <v>0</v>
      </c>
      <c r="BJ163" s="16" t="s">
        <v>85</v>
      </c>
      <c r="BK163" s="238">
        <f>ROUND(I163*H163,2)</f>
        <v>0</v>
      </c>
      <c r="BL163" s="16" t="s">
        <v>210</v>
      </c>
      <c r="BM163" s="237" t="s">
        <v>785</v>
      </c>
    </row>
    <row r="164" s="13" customFormat="1">
      <c r="A164" s="13"/>
      <c r="B164" s="244"/>
      <c r="C164" s="245"/>
      <c r="D164" s="239" t="s">
        <v>142</v>
      </c>
      <c r="E164" s="246" t="s">
        <v>1</v>
      </c>
      <c r="F164" s="247" t="s">
        <v>786</v>
      </c>
      <c r="G164" s="245"/>
      <c r="H164" s="248">
        <v>28.920000000000002</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142</v>
      </c>
      <c r="AU164" s="254" t="s">
        <v>87</v>
      </c>
      <c r="AV164" s="13" t="s">
        <v>87</v>
      </c>
      <c r="AW164" s="13" t="s">
        <v>32</v>
      </c>
      <c r="AX164" s="13" t="s">
        <v>85</v>
      </c>
      <c r="AY164" s="254" t="s">
        <v>131</v>
      </c>
    </row>
    <row r="165" s="2" customFormat="1" ht="16.5" customHeight="1">
      <c r="A165" s="37"/>
      <c r="B165" s="38"/>
      <c r="C165" s="267" t="s">
        <v>178</v>
      </c>
      <c r="D165" s="267" t="s">
        <v>373</v>
      </c>
      <c r="E165" s="268" t="s">
        <v>787</v>
      </c>
      <c r="F165" s="269" t="s">
        <v>788</v>
      </c>
      <c r="G165" s="270" t="s">
        <v>388</v>
      </c>
      <c r="H165" s="271">
        <v>52.600000000000001</v>
      </c>
      <c r="I165" s="272"/>
      <c r="J165" s="273">
        <f>ROUND(I165*H165,2)</f>
        <v>0</v>
      </c>
      <c r="K165" s="269" t="s">
        <v>137</v>
      </c>
      <c r="L165" s="274"/>
      <c r="M165" s="275" t="s">
        <v>1</v>
      </c>
      <c r="N165" s="276" t="s">
        <v>43</v>
      </c>
      <c r="O165" s="90"/>
      <c r="P165" s="235">
        <f>O165*H165</f>
        <v>0</v>
      </c>
      <c r="Q165" s="235">
        <v>0.51000000000000001</v>
      </c>
      <c r="R165" s="235">
        <f>Q165*H165</f>
        <v>26.826000000000001</v>
      </c>
      <c r="S165" s="235">
        <v>0</v>
      </c>
      <c r="T165" s="236">
        <f>S165*H165</f>
        <v>0</v>
      </c>
      <c r="U165" s="37"/>
      <c r="V165" s="37"/>
      <c r="W165" s="37"/>
      <c r="X165" s="37"/>
      <c r="Y165" s="37"/>
      <c r="Z165" s="37"/>
      <c r="AA165" s="37"/>
      <c r="AB165" s="37"/>
      <c r="AC165" s="37"/>
      <c r="AD165" s="37"/>
      <c r="AE165" s="37"/>
      <c r="AR165" s="237" t="s">
        <v>275</v>
      </c>
      <c r="AT165" s="237" t="s">
        <v>373</v>
      </c>
      <c r="AU165" s="237" t="s">
        <v>87</v>
      </c>
      <c r="AY165" s="16" t="s">
        <v>131</v>
      </c>
      <c r="BE165" s="238">
        <f>IF(N165="základní",J165,0)</f>
        <v>0</v>
      </c>
      <c r="BF165" s="238">
        <f>IF(N165="snížená",J165,0)</f>
        <v>0</v>
      </c>
      <c r="BG165" s="238">
        <f>IF(N165="zákl. přenesená",J165,0)</f>
        <v>0</v>
      </c>
      <c r="BH165" s="238">
        <f>IF(N165="sníž. přenesená",J165,0)</f>
        <v>0</v>
      </c>
      <c r="BI165" s="238">
        <f>IF(N165="nulová",J165,0)</f>
        <v>0</v>
      </c>
      <c r="BJ165" s="16" t="s">
        <v>85</v>
      </c>
      <c r="BK165" s="238">
        <f>ROUND(I165*H165,2)</f>
        <v>0</v>
      </c>
      <c r="BL165" s="16" t="s">
        <v>210</v>
      </c>
      <c r="BM165" s="237" t="s">
        <v>789</v>
      </c>
    </row>
    <row r="166" s="13" customFormat="1">
      <c r="A166" s="13"/>
      <c r="B166" s="244"/>
      <c r="C166" s="245"/>
      <c r="D166" s="239" t="s">
        <v>142</v>
      </c>
      <c r="E166" s="246" t="s">
        <v>1</v>
      </c>
      <c r="F166" s="247" t="s">
        <v>790</v>
      </c>
      <c r="G166" s="245"/>
      <c r="H166" s="248">
        <v>52.600000000000001</v>
      </c>
      <c r="I166" s="249"/>
      <c r="J166" s="245"/>
      <c r="K166" s="245"/>
      <c r="L166" s="250"/>
      <c r="M166" s="251"/>
      <c r="N166" s="252"/>
      <c r="O166" s="252"/>
      <c r="P166" s="252"/>
      <c r="Q166" s="252"/>
      <c r="R166" s="252"/>
      <c r="S166" s="252"/>
      <c r="T166" s="253"/>
      <c r="U166" s="13"/>
      <c r="V166" s="13"/>
      <c r="W166" s="13"/>
      <c r="X166" s="13"/>
      <c r="Y166" s="13"/>
      <c r="Z166" s="13"/>
      <c r="AA166" s="13"/>
      <c r="AB166" s="13"/>
      <c r="AC166" s="13"/>
      <c r="AD166" s="13"/>
      <c r="AE166" s="13"/>
      <c r="AT166" s="254" t="s">
        <v>142</v>
      </c>
      <c r="AU166" s="254" t="s">
        <v>87</v>
      </c>
      <c r="AV166" s="13" t="s">
        <v>87</v>
      </c>
      <c r="AW166" s="13" t="s">
        <v>32</v>
      </c>
      <c r="AX166" s="13" t="s">
        <v>85</v>
      </c>
      <c r="AY166" s="254" t="s">
        <v>131</v>
      </c>
    </row>
    <row r="167" s="2" customFormat="1" ht="37.8" customHeight="1">
      <c r="A167" s="37"/>
      <c r="B167" s="38"/>
      <c r="C167" s="226" t="s">
        <v>210</v>
      </c>
      <c r="D167" s="226" t="s">
        <v>133</v>
      </c>
      <c r="E167" s="227" t="s">
        <v>791</v>
      </c>
      <c r="F167" s="228" t="s">
        <v>792</v>
      </c>
      <c r="G167" s="229" t="s">
        <v>136</v>
      </c>
      <c r="H167" s="230">
        <v>158</v>
      </c>
      <c r="I167" s="231"/>
      <c r="J167" s="232">
        <f>ROUND(I167*H167,2)</f>
        <v>0</v>
      </c>
      <c r="K167" s="228" t="s">
        <v>137</v>
      </c>
      <c r="L167" s="43"/>
      <c r="M167" s="233" t="s">
        <v>1</v>
      </c>
      <c r="N167" s="234" t="s">
        <v>43</v>
      </c>
      <c r="O167" s="90"/>
      <c r="P167" s="235">
        <f>O167*H167</f>
        <v>0</v>
      </c>
      <c r="Q167" s="235">
        <v>0</v>
      </c>
      <c r="R167" s="235">
        <f>Q167*H167</f>
        <v>0</v>
      </c>
      <c r="S167" s="235">
        <v>0</v>
      </c>
      <c r="T167" s="236">
        <f>S167*H167</f>
        <v>0</v>
      </c>
      <c r="U167" s="37"/>
      <c r="V167" s="37"/>
      <c r="W167" s="37"/>
      <c r="X167" s="37"/>
      <c r="Y167" s="37"/>
      <c r="Z167" s="37"/>
      <c r="AA167" s="37"/>
      <c r="AB167" s="37"/>
      <c r="AC167" s="37"/>
      <c r="AD167" s="37"/>
      <c r="AE167" s="37"/>
      <c r="AR167" s="237" t="s">
        <v>210</v>
      </c>
      <c r="AT167" s="237" t="s">
        <v>133</v>
      </c>
      <c r="AU167" s="237" t="s">
        <v>87</v>
      </c>
      <c r="AY167" s="16" t="s">
        <v>131</v>
      </c>
      <c r="BE167" s="238">
        <f>IF(N167="základní",J167,0)</f>
        <v>0</v>
      </c>
      <c r="BF167" s="238">
        <f>IF(N167="snížená",J167,0)</f>
        <v>0</v>
      </c>
      <c r="BG167" s="238">
        <f>IF(N167="zákl. přenesená",J167,0)</f>
        <v>0</v>
      </c>
      <c r="BH167" s="238">
        <f>IF(N167="sníž. přenesená",J167,0)</f>
        <v>0</v>
      </c>
      <c r="BI167" s="238">
        <f>IF(N167="nulová",J167,0)</f>
        <v>0</v>
      </c>
      <c r="BJ167" s="16" t="s">
        <v>85</v>
      </c>
      <c r="BK167" s="238">
        <f>ROUND(I167*H167,2)</f>
        <v>0</v>
      </c>
      <c r="BL167" s="16" t="s">
        <v>210</v>
      </c>
      <c r="BM167" s="237" t="s">
        <v>793</v>
      </c>
    </row>
    <row r="168" s="2" customFormat="1" ht="16.5" customHeight="1">
      <c r="A168" s="37"/>
      <c r="B168" s="38"/>
      <c r="C168" s="267" t="s">
        <v>214</v>
      </c>
      <c r="D168" s="267" t="s">
        <v>373</v>
      </c>
      <c r="E168" s="268" t="s">
        <v>794</v>
      </c>
      <c r="F168" s="269" t="s">
        <v>795</v>
      </c>
      <c r="G168" s="270" t="s">
        <v>155</v>
      </c>
      <c r="H168" s="271">
        <v>62</v>
      </c>
      <c r="I168" s="272"/>
      <c r="J168" s="273">
        <f>ROUND(I168*H168,2)</f>
        <v>0</v>
      </c>
      <c r="K168" s="269" t="s">
        <v>1</v>
      </c>
      <c r="L168" s="274"/>
      <c r="M168" s="275" t="s">
        <v>1</v>
      </c>
      <c r="N168" s="276" t="s">
        <v>43</v>
      </c>
      <c r="O168" s="90"/>
      <c r="P168" s="235">
        <f>O168*H168</f>
        <v>0</v>
      </c>
      <c r="Q168" s="235">
        <v>0.0015</v>
      </c>
      <c r="R168" s="235">
        <f>Q168*H168</f>
        <v>0.092999999999999999</v>
      </c>
      <c r="S168" s="235">
        <v>0</v>
      </c>
      <c r="T168" s="236">
        <f>S168*H168</f>
        <v>0</v>
      </c>
      <c r="U168" s="37"/>
      <c r="V168" s="37"/>
      <c r="W168" s="37"/>
      <c r="X168" s="37"/>
      <c r="Y168" s="37"/>
      <c r="Z168" s="37"/>
      <c r="AA168" s="37"/>
      <c r="AB168" s="37"/>
      <c r="AC168" s="37"/>
      <c r="AD168" s="37"/>
      <c r="AE168" s="37"/>
      <c r="AR168" s="237" t="s">
        <v>275</v>
      </c>
      <c r="AT168" s="237" t="s">
        <v>373</v>
      </c>
      <c r="AU168" s="237" t="s">
        <v>87</v>
      </c>
      <c r="AY168" s="16" t="s">
        <v>131</v>
      </c>
      <c r="BE168" s="238">
        <f>IF(N168="základní",J168,0)</f>
        <v>0</v>
      </c>
      <c r="BF168" s="238">
        <f>IF(N168="snížená",J168,0)</f>
        <v>0</v>
      </c>
      <c r="BG168" s="238">
        <f>IF(N168="zákl. přenesená",J168,0)</f>
        <v>0</v>
      </c>
      <c r="BH168" s="238">
        <f>IF(N168="sníž. přenesená",J168,0)</f>
        <v>0</v>
      </c>
      <c r="BI168" s="238">
        <f>IF(N168="nulová",J168,0)</f>
        <v>0</v>
      </c>
      <c r="BJ168" s="16" t="s">
        <v>85</v>
      </c>
      <c r="BK168" s="238">
        <f>ROUND(I168*H168,2)</f>
        <v>0</v>
      </c>
      <c r="BL168" s="16" t="s">
        <v>210</v>
      </c>
      <c r="BM168" s="237" t="s">
        <v>796</v>
      </c>
    </row>
    <row r="169" s="2" customFormat="1" ht="16.5" customHeight="1">
      <c r="A169" s="37"/>
      <c r="B169" s="38"/>
      <c r="C169" s="267" t="s">
        <v>218</v>
      </c>
      <c r="D169" s="267" t="s">
        <v>373</v>
      </c>
      <c r="E169" s="268" t="s">
        <v>797</v>
      </c>
      <c r="F169" s="269" t="s">
        <v>798</v>
      </c>
      <c r="G169" s="270" t="s">
        <v>155</v>
      </c>
      <c r="H169" s="271">
        <v>14</v>
      </c>
      <c r="I169" s="272"/>
      <c r="J169" s="273">
        <f>ROUND(I169*H169,2)</f>
        <v>0</v>
      </c>
      <c r="K169" s="269" t="s">
        <v>1</v>
      </c>
      <c r="L169" s="274"/>
      <c r="M169" s="275" t="s">
        <v>1</v>
      </c>
      <c r="N169" s="276" t="s">
        <v>43</v>
      </c>
      <c r="O169" s="90"/>
      <c r="P169" s="235">
        <f>O169*H169</f>
        <v>0</v>
      </c>
      <c r="Q169" s="235">
        <v>0.0015</v>
      </c>
      <c r="R169" s="235">
        <f>Q169*H169</f>
        <v>0.021000000000000001</v>
      </c>
      <c r="S169" s="235">
        <v>0</v>
      </c>
      <c r="T169" s="236">
        <f>S169*H169</f>
        <v>0</v>
      </c>
      <c r="U169" s="37"/>
      <c r="V169" s="37"/>
      <c r="W169" s="37"/>
      <c r="X169" s="37"/>
      <c r="Y169" s="37"/>
      <c r="Z169" s="37"/>
      <c r="AA169" s="37"/>
      <c r="AB169" s="37"/>
      <c r="AC169" s="37"/>
      <c r="AD169" s="37"/>
      <c r="AE169" s="37"/>
      <c r="AR169" s="237" t="s">
        <v>275</v>
      </c>
      <c r="AT169" s="237" t="s">
        <v>373</v>
      </c>
      <c r="AU169" s="237" t="s">
        <v>87</v>
      </c>
      <c r="AY169" s="16" t="s">
        <v>131</v>
      </c>
      <c r="BE169" s="238">
        <f>IF(N169="základní",J169,0)</f>
        <v>0</v>
      </c>
      <c r="BF169" s="238">
        <f>IF(N169="snížená",J169,0)</f>
        <v>0</v>
      </c>
      <c r="BG169" s="238">
        <f>IF(N169="zákl. přenesená",J169,0)</f>
        <v>0</v>
      </c>
      <c r="BH169" s="238">
        <f>IF(N169="sníž. přenesená",J169,0)</f>
        <v>0</v>
      </c>
      <c r="BI169" s="238">
        <f>IF(N169="nulová",J169,0)</f>
        <v>0</v>
      </c>
      <c r="BJ169" s="16" t="s">
        <v>85</v>
      </c>
      <c r="BK169" s="238">
        <f>ROUND(I169*H169,2)</f>
        <v>0</v>
      </c>
      <c r="BL169" s="16" t="s">
        <v>210</v>
      </c>
      <c r="BM169" s="237" t="s">
        <v>799</v>
      </c>
    </row>
    <row r="170" s="2" customFormat="1" ht="16.5" customHeight="1">
      <c r="A170" s="37"/>
      <c r="B170" s="38"/>
      <c r="C170" s="267" t="s">
        <v>222</v>
      </c>
      <c r="D170" s="267" t="s">
        <v>373</v>
      </c>
      <c r="E170" s="268" t="s">
        <v>800</v>
      </c>
      <c r="F170" s="269" t="s">
        <v>801</v>
      </c>
      <c r="G170" s="270" t="s">
        <v>155</v>
      </c>
      <c r="H170" s="271">
        <v>20</v>
      </c>
      <c r="I170" s="272"/>
      <c r="J170" s="273">
        <f>ROUND(I170*H170,2)</f>
        <v>0</v>
      </c>
      <c r="K170" s="269" t="s">
        <v>1</v>
      </c>
      <c r="L170" s="274"/>
      <c r="M170" s="275" t="s">
        <v>1</v>
      </c>
      <c r="N170" s="276" t="s">
        <v>43</v>
      </c>
      <c r="O170" s="90"/>
      <c r="P170" s="235">
        <f>O170*H170</f>
        <v>0</v>
      </c>
      <c r="Q170" s="235">
        <v>0.0015</v>
      </c>
      <c r="R170" s="235">
        <f>Q170*H170</f>
        <v>0.029999999999999999</v>
      </c>
      <c r="S170" s="235">
        <v>0</v>
      </c>
      <c r="T170" s="236">
        <f>S170*H170</f>
        <v>0</v>
      </c>
      <c r="U170" s="37"/>
      <c r="V170" s="37"/>
      <c r="W170" s="37"/>
      <c r="X170" s="37"/>
      <c r="Y170" s="37"/>
      <c r="Z170" s="37"/>
      <c r="AA170" s="37"/>
      <c r="AB170" s="37"/>
      <c r="AC170" s="37"/>
      <c r="AD170" s="37"/>
      <c r="AE170" s="37"/>
      <c r="AR170" s="237" t="s">
        <v>275</v>
      </c>
      <c r="AT170" s="237" t="s">
        <v>373</v>
      </c>
      <c r="AU170" s="237" t="s">
        <v>87</v>
      </c>
      <c r="AY170" s="16" t="s">
        <v>131</v>
      </c>
      <c r="BE170" s="238">
        <f>IF(N170="základní",J170,0)</f>
        <v>0</v>
      </c>
      <c r="BF170" s="238">
        <f>IF(N170="snížená",J170,0)</f>
        <v>0</v>
      </c>
      <c r="BG170" s="238">
        <f>IF(N170="zákl. přenesená",J170,0)</f>
        <v>0</v>
      </c>
      <c r="BH170" s="238">
        <f>IF(N170="sníž. přenesená",J170,0)</f>
        <v>0</v>
      </c>
      <c r="BI170" s="238">
        <f>IF(N170="nulová",J170,0)</f>
        <v>0</v>
      </c>
      <c r="BJ170" s="16" t="s">
        <v>85</v>
      </c>
      <c r="BK170" s="238">
        <f>ROUND(I170*H170,2)</f>
        <v>0</v>
      </c>
      <c r="BL170" s="16" t="s">
        <v>210</v>
      </c>
      <c r="BM170" s="237" t="s">
        <v>802</v>
      </c>
    </row>
    <row r="171" s="2" customFormat="1" ht="16.5" customHeight="1">
      <c r="A171" s="37"/>
      <c r="B171" s="38"/>
      <c r="C171" s="267" t="s">
        <v>226</v>
      </c>
      <c r="D171" s="267" t="s">
        <v>373</v>
      </c>
      <c r="E171" s="268" t="s">
        <v>803</v>
      </c>
      <c r="F171" s="269" t="s">
        <v>804</v>
      </c>
      <c r="G171" s="270" t="s">
        <v>155</v>
      </c>
      <c r="H171" s="271">
        <v>24</v>
      </c>
      <c r="I171" s="272"/>
      <c r="J171" s="273">
        <f>ROUND(I171*H171,2)</f>
        <v>0</v>
      </c>
      <c r="K171" s="269" t="s">
        <v>1</v>
      </c>
      <c r="L171" s="274"/>
      <c r="M171" s="275" t="s">
        <v>1</v>
      </c>
      <c r="N171" s="276" t="s">
        <v>43</v>
      </c>
      <c r="O171" s="90"/>
      <c r="P171" s="235">
        <f>O171*H171</f>
        <v>0</v>
      </c>
      <c r="Q171" s="235">
        <v>0.0015</v>
      </c>
      <c r="R171" s="235">
        <f>Q171*H171</f>
        <v>0.036000000000000004</v>
      </c>
      <c r="S171" s="235">
        <v>0</v>
      </c>
      <c r="T171" s="236">
        <f>S171*H171</f>
        <v>0</v>
      </c>
      <c r="U171" s="37"/>
      <c r="V171" s="37"/>
      <c r="W171" s="37"/>
      <c r="X171" s="37"/>
      <c r="Y171" s="37"/>
      <c r="Z171" s="37"/>
      <c r="AA171" s="37"/>
      <c r="AB171" s="37"/>
      <c r="AC171" s="37"/>
      <c r="AD171" s="37"/>
      <c r="AE171" s="37"/>
      <c r="AR171" s="237" t="s">
        <v>275</v>
      </c>
      <c r="AT171" s="237" t="s">
        <v>373</v>
      </c>
      <c r="AU171" s="237" t="s">
        <v>87</v>
      </c>
      <c r="AY171" s="16" t="s">
        <v>131</v>
      </c>
      <c r="BE171" s="238">
        <f>IF(N171="základní",J171,0)</f>
        <v>0</v>
      </c>
      <c r="BF171" s="238">
        <f>IF(N171="snížená",J171,0)</f>
        <v>0</v>
      </c>
      <c r="BG171" s="238">
        <f>IF(N171="zákl. přenesená",J171,0)</f>
        <v>0</v>
      </c>
      <c r="BH171" s="238">
        <f>IF(N171="sníž. přenesená",J171,0)</f>
        <v>0</v>
      </c>
      <c r="BI171" s="238">
        <f>IF(N171="nulová",J171,0)</f>
        <v>0</v>
      </c>
      <c r="BJ171" s="16" t="s">
        <v>85</v>
      </c>
      <c r="BK171" s="238">
        <f>ROUND(I171*H171,2)</f>
        <v>0</v>
      </c>
      <c r="BL171" s="16" t="s">
        <v>210</v>
      </c>
      <c r="BM171" s="237" t="s">
        <v>805</v>
      </c>
    </row>
    <row r="172" s="2" customFormat="1" ht="16.5" customHeight="1">
      <c r="A172" s="37"/>
      <c r="B172" s="38"/>
      <c r="C172" s="267" t="s">
        <v>7</v>
      </c>
      <c r="D172" s="267" t="s">
        <v>373</v>
      </c>
      <c r="E172" s="268" t="s">
        <v>806</v>
      </c>
      <c r="F172" s="269" t="s">
        <v>807</v>
      </c>
      <c r="G172" s="270" t="s">
        <v>155</v>
      </c>
      <c r="H172" s="271">
        <v>36</v>
      </c>
      <c r="I172" s="272"/>
      <c r="J172" s="273">
        <f>ROUND(I172*H172,2)</f>
        <v>0</v>
      </c>
      <c r="K172" s="269" t="s">
        <v>1</v>
      </c>
      <c r="L172" s="274"/>
      <c r="M172" s="275" t="s">
        <v>1</v>
      </c>
      <c r="N172" s="276" t="s">
        <v>43</v>
      </c>
      <c r="O172" s="90"/>
      <c r="P172" s="235">
        <f>O172*H172</f>
        <v>0</v>
      </c>
      <c r="Q172" s="235">
        <v>0.0015</v>
      </c>
      <c r="R172" s="235">
        <f>Q172*H172</f>
        <v>0.053999999999999999</v>
      </c>
      <c r="S172" s="235">
        <v>0</v>
      </c>
      <c r="T172" s="236">
        <f>S172*H172</f>
        <v>0</v>
      </c>
      <c r="U172" s="37"/>
      <c r="V172" s="37"/>
      <c r="W172" s="37"/>
      <c r="X172" s="37"/>
      <c r="Y172" s="37"/>
      <c r="Z172" s="37"/>
      <c r="AA172" s="37"/>
      <c r="AB172" s="37"/>
      <c r="AC172" s="37"/>
      <c r="AD172" s="37"/>
      <c r="AE172" s="37"/>
      <c r="AR172" s="237" t="s">
        <v>275</v>
      </c>
      <c r="AT172" s="237" t="s">
        <v>373</v>
      </c>
      <c r="AU172" s="237" t="s">
        <v>87</v>
      </c>
      <c r="AY172" s="16" t="s">
        <v>131</v>
      </c>
      <c r="BE172" s="238">
        <f>IF(N172="základní",J172,0)</f>
        <v>0</v>
      </c>
      <c r="BF172" s="238">
        <f>IF(N172="snížená",J172,0)</f>
        <v>0</v>
      </c>
      <c r="BG172" s="238">
        <f>IF(N172="zákl. přenesená",J172,0)</f>
        <v>0</v>
      </c>
      <c r="BH172" s="238">
        <f>IF(N172="sníž. přenesená",J172,0)</f>
        <v>0</v>
      </c>
      <c r="BI172" s="238">
        <f>IF(N172="nulová",J172,0)</f>
        <v>0</v>
      </c>
      <c r="BJ172" s="16" t="s">
        <v>85</v>
      </c>
      <c r="BK172" s="238">
        <f>ROUND(I172*H172,2)</f>
        <v>0</v>
      </c>
      <c r="BL172" s="16" t="s">
        <v>210</v>
      </c>
      <c r="BM172" s="237" t="s">
        <v>808</v>
      </c>
    </row>
    <row r="173" s="2" customFormat="1" ht="16.5" customHeight="1">
      <c r="A173" s="37"/>
      <c r="B173" s="38"/>
      <c r="C173" s="267" t="s">
        <v>233</v>
      </c>
      <c r="D173" s="267" t="s">
        <v>373</v>
      </c>
      <c r="E173" s="268" t="s">
        <v>809</v>
      </c>
      <c r="F173" s="269" t="s">
        <v>810</v>
      </c>
      <c r="G173" s="270" t="s">
        <v>155</v>
      </c>
      <c r="H173" s="271">
        <v>12</v>
      </c>
      <c r="I173" s="272"/>
      <c r="J173" s="273">
        <f>ROUND(I173*H173,2)</f>
        <v>0</v>
      </c>
      <c r="K173" s="269" t="s">
        <v>1</v>
      </c>
      <c r="L173" s="274"/>
      <c r="M173" s="275" t="s">
        <v>1</v>
      </c>
      <c r="N173" s="276" t="s">
        <v>43</v>
      </c>
      <c r="O173" s="90"/>
      <c r="P173" s="235">
        <f>O173*H173</f>
        <v>0</v>
      </c>
      <c r="Q173" s="235">
        <v>0.0015</v>
      </c>
      <c r="R173" s="235">
        <f>Q173*H173</f>
        <v>0.018000000000000002</v>
      </c>
      <c r="S173" s="235">
        <v>0</v>
      </c>
      <c r="T173" s="236">
        <f>S173*H173</f>
        <v>0</v>
      </c>
      <c r="U173" s="37"/>
      <c r="V173" s="37"/>
      <c r="W173" s="37"/>
      <c r="X173" s="37"/>
      <c r="Y173" s="37"/>
      <c r="Z173" s="37"/>
      <c r="AA173" s="37"/>
      <c r="AB173" s="37"/>
      <c r="AC173" s="37"/>
      <c r="AD173" s="37"/>
      <c r="AE173" s="37"/>
      <c r="AR173" s="237" t="s">
        <v>275</v>
      </c>
      <c r="AT173" s="237" t="s">
        <v>373</v>
      </c>
      <c r="AU173" s="237" t="s">
        <v>87</v>
      </c>
      <c r="AY173" s="16" t="s">
        <v>131</v>
      </c>
      <c r="BE173" s="238">
        <f>IF(N173="základní",J173,0)</f>
        <v>0</v>
      </c>
      <c r="BF173" s="238">
        <f>IF(N173="snížená",J173,0)</f>
        <v>0</v>
      </c>
      <c r="BG173" s="238">
        <f>IF(N173="zákl. přenesená",J173,0)</f>
        <v>0</v>
      </c>
      <c r="BH173" s="238">
        <f>IF(N173="sníž. přenesená",J173,0)</f>
        <v>0</v>
      </c>
      <c r="BI173" s="238">
        <f>IF(N173="nulová",J173,0)</f>
        <v>0</v>
      </c>
      <c r="BJ173" s="16" t="s">
        <v>85</v>
      </c>
      <c r="BK173" s="238">
        <f>ROUND(I173*H173,2)</f>
        <v>0</v>
      </c>
      <c r="BL173" s="16" t="s">
        <v>210</v>
      </c>
      <c r="BM173" s="237" t="s">
        <v>811</v>
      </c>
    </row>
    <row r="174" s="2" customFormat="1" ht="16.5" customHeight="1">
      <c r="A174" s="37"/>
      <c r="B174" s="38"/>
      <c r="C174" s="267" t="s">
        <v>237</v>
      </c>
      <c r="D174" s="267" t="s">
        <v>373</v>
      </c>
      <c r="E174" s="268" t="s">
        <v>812</v>
      </c>
      <c r="F174" s="269" t="s">
        <v>813</v>
      </c>
      <c r="G174" s="270" t="s">
        <v>155</v>
      </c>
      <c r="H174" s="271">
        <v>314</v>
      </c>
      <c r="I174" s="272"/>
      <c r="J174" s="273">
        <f>ROUND(I174*H174,2)</f>
        <v>0</v>
      </c>
      <c r="K174" s="269" t="s">
        <v>1</v>
      </c>
      <c r="L174" s="274"/>
      <c r="M174" s="275" t="s">
        <v>1</v>
      </c>
      <c r="N174" s="276" t="s">
        <v>43</v>
      </c>
      <c r="O174" s="90"/>
      <c r="P174" s="235">
        <f>O174*H174</f>
        <v>0</v>
      </c>
      <c r="Q174" s="235">
        <v>0.0015</v>
      </c>
      <c r="R174" s="235">
        <f>Q174*H174</f>
        <v>0.47100000000000003</v>
      </c>
      <c r="S174" s="235">
        <v>0</v>
      </c>
      <c r="T174" s="236">
        <f>S174*H174</f>
        <v>0</v>
      </c>
      <c r="U174" s="37"/>
      <c r="V174" s="37"/>
      <c r="W174" s="37"/>
      <c r="X174" s="37"/>
      <c r="Y174" s="37"/>
      <c r="Z174" s="37"/>
      <c r="AA174" s="37"/>
      <c r="AB174" s="37"/>
      <c r="AC174" s="37"/>
      <c r="AD174" s="37"/>
      <c r="AE174" s="37"/>
      <c r="AR174" s="237" t="s">
        <v>275</v>
      </c>
      <c r="AT174" s="237" t="s">
        <v>373</v>
      </c>
      <c r="AU174" s="237" t="s">
        <v>87</v>
      </c>
      <c r="AY174" s="16" t="s">
        <v>131</v>
      </c>
      <c r="BE174" s="238">
        <f>IF(N174="základní",J174,0)</f>
        <v>0</v>
      </c>
      <c r="BF174" s="238">
        <f>IF(N174="snížená",J174,0)</f>
        <v>0</v>
      </c>
      <c r="BG174" s="238">
        <f>IF(N174="zákl. přenesená",J174,0)</f>
        <v>0</v>
      </c>
      <c r="BH174" s="238">
        <f>IF(N174="sníž. přenesená",J174,0)</f>
        <v>0</v>
      </c>
      <c r="BI174" s="238">
        <f>IF(N174="nulová",J174,0)</f>
        <v>0</v>
      </c>
      <c r="BJ174" s="16" t="s">
        <v>85</v>
      </c>
      <c r="BK174" s="238">
        <f>ROUND(I174*H174,2)</f>
        <v>0</v>
      </c>
      <c r="BL174" s="16" t="s">
        <v>210</v>
      </c>
      <c r="BM174" s="237" t="s">
        <v>814</v>
      </c>
    </row>
    <row r="175" s="2" customFormat="1" ht="16.5" customHeight="1">
      <c r="A175" s="37"/>
      <c r="B175" s="38"/>
      <c r="C175" s="267" t="s">
        <v>241</v>
      </c>
      <c r="D175" s="267" t="s">
        <v>373</v>
      </c>
      <c r="E175" s="268" t="s">
        <v>815</v>
      </c>
      <c r="F175" s="269" t="s">
        <v>816</v>
      </c>
      <c r="G175" s="270" t="s">
        <v>155</v>
      </c>
      <c r="H175" s="271">
        <v>35</v>
      </c>
      <c r="I175" s="272"/>
      <c r="J175" s="273">
        <f>ROUND(I175*H175,2)</f>
        <v>0</v>
      </c>
      <c r="K175" s="269" t="s">
        <v>1</v>
      </c>
      <c r="L175" s="274"/>
      <c r="M175" s="275" t="s">
        <v>1</v>
      </c>
      <c r="N175" s="276" t="s">
        <v>43</v>
      </c>
      <c r="O175" s="90"/>
      <c r="P175" s="235">
        <f>O175*H175</f>
        <v>0</v>
      </c>
      <c r="Q175" s="235">
        <v>0.0015</v>
      </c>
      <c r="R175" s="235">
        <f>Q175*H175</f>
        <v>0.052499999999999998</v>
      </c>
      <c r="S175" s="235">
        <v>0</v>
      </c>
      <c r="T175" s="236">
        <f>S175*H175</f>
        <v>0</v>
      </c>
      <c r="U175" s="37"/>
      <c r="V175" s="37"/>
      <c r="W175" s="37"/>
      <c r="X175" s="37"/>
      <c r="Y175" s="37"/>
      <c r="Z175" s="37"/>
      <c r="AA175" s="37"/>
      <c r="AB175" s="37"/>
      <c r="AC175" s="37"/>
      <c r="AD175" s="37"/>
      <c r="AE175" s="37"/>
      <c r="AR175" s="237" t="s">
        <v>275</v>
      </c>
      <c r="AT175" s="237" t="s">
        <v>373</v>
      </c>
      <c r="AU175" s="237" t="s">
        <v>87</v>
      </c>
      <c r="AY175" s="16" t="s">
        <v>131</v>
      </c>
      <c r="BE175" s="238">
        <f>IF(N175="základní",J175,0)</f>
        <v>0</v>
      </c>
      <c r="BF175" s="238">
        <f>IF(N175="snížená",J175,0)</f>
        <v>0</v>
      </c>
      <c r="BG175" s="238">
        <f>IF(N175="zákl. přenesená",J175,0)</f>
        <v>0</v>
      </c>
      <c r="BH175" s="238">
        <f>IF(N175="sníž. přenesená",J175,0)</f>
        <v>0</v>
      </c>
      <c r="BI175" s="238">
        <f>IF(N175="nulová",J175,0)</f>
        <v>0</v>
      </c>
      <c r="BJ175" s="16" t="s">
        <v>85</v>
      </c>
      <c r="BK175" s="238">
        <f>ROUND(I175*H175,2)</f>
        <v>0</v>
      </c>
      <c r="BL175" s="16" t="s">
        <v>210</v>
      </c>
      <c r="BM175" s="237" t="s">
        <v>817</v>
      </c>
    </row>
    <row r="176" s="2" customFormat="1" ht="16.5" customHeight="1">
      <c r="A176" s="37"/>
      <c r="B176" s="38"/>
      <c r="C176" s="267" t="s">
        <v>245</v>
      </c>
      <c r="D176" s="267" t="s">
        <v>373</v>
      </c>
      <c r="E176" s="268" t="s">
        <v>818</v>
      </c>
      <c r="F176" s="269" t="s">
        <v>819</v>
      </c>
      <c r="G176" s="270" t="s">
        <v>155</v>
      </c>
      <c r="H176" s="271">
        <v>98</v>
      </c>
      <c r="I176" s="272"/>
      <c r="J176" s="273">
        <f>ROUND(I176*H176,2)</f>
        <v>0</v>
      </c>
      <c r="K176" s="269" t="s">
        <v>1</v>
      </c>
      <c r="L176" s="274"/>
      <c r="M176" s="275" t="s">
        <v>1</v>
      </c>
      <c r="N176" s="276" t="s">
        <v>43</v>
      </c>
      <c r="O176" s="90"/>
      <c r="P176" s="235">
        <f>O176*H176</f>
        <v>0</v>
      </c>
      <c r="Q176" s="235">
        <v>0.0015</v>
      </c>
      <c r="R176" s="235">
        <f>Q176*H176</f>
        <v>0.14699999999999999</v>
      </c>
      <c r="S176" s="235">
        <v>0</v>
      </c>
      <c r="T176" s="236">
        <f>S176*H176</f>
        <v>0</v>
      </c>
      <c r="U176" s="37"/>
      <c r="V176" s="37"/>
      <c r="W176" s="37"/>
      <c r="X176" s="37"/>
      <c r="Y176" s="37"/>
      <c r="Z176" s="37"/>
      <c r="AA176" s="37"/>
      <c r="AB176" s="37"/>
      <c r="AC176" s="37"/>
      <c r="AD176" s="37"/>
      <c r="AE176" s="37"/>
      <c r="AR176" s="237" t="s">
        <v>275</v>
      </c>
      <c r="AT176" s="237" t="s">
        <v>373</v>
      </c>
      <c r="AU176" s="237" t="s">
        <v>87</v>
      </c>
      <c r="AY176" s="16" t="s">
        <v>131</v>
      </c>
      <c r="BE176" s="238">
        <f>IF(N176="základní",J176,0)</f>
        <v>0</v>
      </c>
      <c r="BF176" s="238">
        <f>IF(N176="snížená",J176,0)</f>
        <v>0</v>
      </c>
      <c r="BG176" s="238">
        <f>IF(N176="zákl. přenesená",J176,0)</f>
        <v>0</v>
      </c>
      <c r="BH176" s="238">
        <f>IF(N176="sníž. přenesená",J176,0)</f>
        <v>0</v>
      </c>
      <c r="BI176" s="238">
        <f>IF(N176="nulová",J176,0)</f>
        <v>0</v>
      </c>
      <c r="BJ176" s="16" t="s">
        <v>85</v>
      </c>
      <c r="BK176" s="238">
        <f>ROUND(I176*H176,2)</f>
        <v>0</v>
      </c>
      <c r="BL176" s="16" t="s">
        <v>210</v>
      </c>
      <c r="BM176" s="237" t="s">
        <v>820</v>
      </c>
    </row>
    <row r="177" s="2" customFormat="1" ht="16.5" customHeight="1">
      <c r="A177" s="37"/>
      <c r="B177" s="38"/>
      <c r="C177" s="267" t="s">
        <v>249</v>
      </c>
      <c r="D177" s="267" t="s">
        <v>373</v>
      </c>
      <c r="E177" s="268" t="s">
        <v>821</v>
      </c>
      <c r="F177" s="269" t="s">
        <v>822</v>
      </c>
      <c r="G177" s="270" t="s">
        <v>155</v>
      </c>
      <c r="H177" s="271">
        <v>38</v>
      </c>
      <c r="I177" s="272"/>
      <c r="J177" s="273">
        <f>ROUND(I177*H177,2)</f>
        <v>0</v>
      </c>
      <c r="K177" s="269" t="s">
        <v>1</v>
      </c>
      <c r="L177" s="274"/>
      <c r="M177" s="275" t="s">
        <v>1</v>
      </c>
      <c r="N177" s="276" t="s">
        <v>43</v>
      </c>
      <c r="O177" s="90"/>
      <c r="P177" s="235">
        <f>O177*H177</f>
        <v>0</v>
      </c>
      <c r="Q177" s="235">
        <v>0.0015</v>
      </c>
      <c r="R177" s="235">
        <f>Q177*H177</f>
        <v>0.057000000000000002</v>
      </c>
      <c r="S177" s="235">
        <v>0</v>
      </c>
      <c r="T177" s="236">
        <f>S177*H177</f>
        <v>0</v>
      </c>
      <c r="U177" s="37"/>
      <c r="V177" s="37"/>
      <c r="W177" s="37"/>
      <c r="X177" s="37"/>
      <c r="Y177" s="37"/>
      <c r="Z177" s="37"/>
      <c r="AA177" s="37"/>
      <c r="AB177" s="37"/>
      <c r="AC177" s="37"/>
      <c r="AD177" s="37"/>
      <c r="AE177" s="37"/>
      <c r="AR177" s="237" t="s">
        <v>275</v>
      </c>
      <c r="AT177" s="237" t="s">
        <v>373</v>
      </c>
      <c r="AU177" s="237" t="s">
        <v>87</v>
      </c>
      <c r="AY177" s="16" t="s">
        <v>131</v>
      </c>
      <c r="BE177" s="238">
        <f>IF(N177="základní",J177,0)</f>
        <v>0</v>
      </c>
      <c r="BF177" s="238">
        <f>IF(N177="snížená",J177,0)</f>
        <v>0</v>
      </c>
      <c r="BG177" s="238">
        <f>IF(N177="zákl. přenesená",J177,0)</f>
        <v>0</v>
      </c>
      <c r="BH177" s="238">
        <f>IF(N177="sníž. přenesená",J177,0)</f>
        <v>0</v>
      </c>
      <c r="BI177" s="238">
        <f>IF(N177="nulová",J177,0)</f>
        <v>0</v>
      </c>
      <c r="BJ177" s="16" t="s">
        <v>85</v>
      </c>
      <c r="BK177" s="238">
        <f>ROUND(I177*H177,2)</f>
        <v>0</v>
      </c>
      <c r="BL177" s="16" t="s">
        <v>210</v>
      </c>
      <c r="BM177" s="237" t="s">
        <v>823</v>
      </c>
    </row>
    <row r="178" s="2" customFormat="1" ht="16.5" customHeight="1">
      <c r="A178" s="37"/>
      <c r="B178" s="38"/>
      <c r="C178" s="267" t="s">
        <v>253</v>
      </c>
      <c r="D178" s="267" t="s">
        <v>373</v>
      </c>
      <c r="E178" s="268" t="s">
        <v>824</v>
      </c>
      <c r="F178" s="269" t="s">
        <v>825</v>
      </c>
      <c r="G178" s="270" t="s">
        <v>155</v>
      </c>
      <c r="H178" s="271">
        <v>39</v>
      </c>
      <c r="I178" s="272"/>
      <c r="J178" s="273">
        <f>ROUND(I178*H178,2)</f>
        <v>0</v>
      </c>
      <c r="K178" s="269" t="s">
        <v>1</v>
      </c>
      <c r="L178" s="274"/>
      <c r="M178" s="275" t="s">
        <v>1</v>
      </c>
      <c r="N178" s="276" t="s">
        <v>43</v>
      </c>
      <c r="O178" s="90"/>
      <c r="P178" s="235">
        <f>O178*H178</f>
        <v>0</v>
      </c>
      <c r="Q178" s="235">
        <v>0.0015</v>
      </c>
      <c r="R178" s="235">
        <f>Q178*H178</f>
        <v>0.058500000000000003</v>
      </c>
      <c r="S178" s="235">
        <v>0</v>
      </c>
      <c r="T178" s="236">
        <f>S178*H178</f>
        <v>0</v>
      </c>
      <c r="U178" s="37"/>
      <c r="V178" s="37"/>
      <c r="W178" s="37"/>
      <c r="X178" s="37"/>
      <c r="Y178" s="37"/>
      <c r="Z178" s="37"/>
      <c r="AA178" s="37"/>
      <c r="AB178" s="37"/>
      <c r="AC178" s="37"/>
      <c r="AD178" s="37"/>
      <c r="AE178" s="37"/>
      <c r="AR178" s="237" t="s">
        <v>275</v>
      </c>
      <c r="AT178" s="237" t="s">
        <v>373</v>
      </c>
      <c r="AU178" s="237" t="s">
        <v>87</v>
      </c>
      <c r="AY178" s="16" t="s">
        <v>131</v>
      </c>
      <c r="BE178" s="238">
        <f>IF(N178="základní",J178,0)</f>
        <v>0</v>
      </c>
      <c r="BF178" s="238">
        <f>IF(N178="snížená",J178,0)</f>
        <v>0</v>
      </c>
      <c r="BG178" s="238">
        <f>IF(N178="zákl. přenesená",J178,0)</f>
        <v>0</v>
      </c>
      <c r="BH178" s="238">
        <f>IF(N178="sníž. přenesená",J178,0)</f>
        <v>0</v>
      </c>
      <c r="BI178" s="238">
        <f>IF(N178="nulová",J178,0)</f>
        <v>0</v>
      </c>
      <c r="BJ178" s="16" t="s">
        <v>85</v>
      </c>
      <c r="BK178" s="238">
        <f>ROUND(I178*H178,2)</f>
        <v>0</v>
      </c>
      <c r="BL178" s="16" t="s">
        <v>210</v>
      </c>
      <c r="BM178" s="237" t="s">
        <v>826</v>
      </c>
    </row>
    <row r="179" s="2" customFormat="1" ht="16.5" customHeight="1">
      <c r="A179" s="37"/>
      <c r="B179" s="38"/>
      <c r="C179" s="267" t="s">
        <v>257</v>
      </c>
      <c r="D179" s="267" t="s">
        <v>373</v>
      </c>
      <c r="E179" s="268" t="s">
        <v>827</v>
      </c>
      <c r="F179" s="269" t="s">
        <v>828</v>
      </c>
      <c r="G179" s="270" t="s">
        <v>155</v>
      </c>
      <c r="H179" s="271">
        <v>98</v>
      </c>
      <c r="I179" s="272"/>
      <c r="J179" s="273">
        <f>ROUND(I179*H179,2)</f>
        <v>0</v>
      </c>
      <c r="K179" s="269" t="s">
        <v>1</v>
      </c>
      <c r="L179" s="274"/>
      <c r="M179" s="275" t="s">
        <v>1</v>
      </c>
      <c r="N179" s="276" t="s">
        <v>43</v>
      </c>
      <c r="O179" s="90"/>
      <c r="P179" s="235">
        <f>O179*H179</f>
        <v>0</v>
      </c>
      <c r="Q179" s="235">
        <v>0.0015</v>
      </c>
      <c r="R179" s="235">
        <f>Q179*H179</f>
        <v>0.14699999999999999</v>
      </c>
      <c r="S179" s="235">
        <v>0</v>
      </c>
      <c r="T179" s="236">
        <f>S179*H179</f>
        <v>0</v>
      </c>
      <c r="U179" s="37"/>
      <c r="V179" s="37"/>
      <c r="W179" s="37"/>
      <c r="X179" s="37"/>
      <c r="Y179" s="37"/>
      <c r="Z179" s="37"/>
      <c r="AA179" s="37"/>
      <c r="AB179" s="37"/>
      <c r="AC179" s="37"/>
      <c r="AD179" s="37"/>
      <c r="AE179" s="37"/>
      <c r="AR179" s="237" t="s">
        <v>275</v>
      </c>
      <c r="AT179" s="237" t="s">
        <v>373</v>
      </c>
      <c r="AU179" s="237" t="s">
        <v>87</v>
      </c>
      <c r="AY179" s="16" t="s">
        <v>131</v>
      </c>
      <c r="BE179" s="238">
        <f>IF(N179="základní",J179,0)</f>
        <v>0</v>
      </c>
      <c r="BF179" s="238">
        <f>IF(N179="snížená",J179,0)</f>
        <v>0</v>
      </c>
      <c r="BG179" s="238">
        <f>IF(N179="zákl. přenesená",J179,0)</f>
        <v>0</v>
      </c>
      <c r="BH179" s="238">
        <f>IF(N179="sníž. přenesená",J179,0)</f>
        <v>0</v>
      </c>
      <c r="BI179" s="238">
        <f>IF(N179="nulová",J179,0)</f>
        <v>0</v>
      </c>
      <c r="BJ179" s="16" t="s">
        <v>85</v>
      </c>
      <c r="BK179" s="238">
        <f>ROUND(I179*H179,2)</f>
        <v>0</v>
      </c>
      <c r="BL179" s="16" t="s">
        <v>210</v>
      </c>
      <c r="BM179" s="237" t="s">
        <v>829</v>
      </c>
    </row>
    <row r="180" s="2" customFormat="1" ht="16.5" customHeight="1">
      <c r="A180" s="37"/>
      <c r="B180" s="38"/>
      <c r="C180" s="267" t="s">
        <v>261</v>
      </c>
      <c r="D180" s="267" t="s">
        <v>373</v>
      </c>
      <c r="E180" s="268" t="s">
        <v>830</v>
      </c>
      <c r="F180" s="269" t="s">
        <v>831</v>
      </c>
      <c r="G180" s="270" t="s">
        <v>155</v>
      </c>
      <c r="H180" s="271">
        <v>37</v>
      </c>
      <c r="I180" s="272"/>
      <c r="J180" s="273">
        <f>ROUND(I180*H180,2)</f>
        <v>0</v>
      </c>
      <c r="K180" s="269" t="s">
        <v>1</v>
      </c>
      <c r="L180" s="274"/>
      <c r="M180" s="275" t="s">
        <v>1</v>
      </c>
      <c r="N180" s="276" t="s">
        <v>43</v>
      </c>
      <c r="O180" s="90"/>
      <c r="P180" s="235">
        <f>O180*H180</f>
        <v>0</v>
      </c>
      <c r="Q180" s="235">
        <v>0.0015</v>
      </c>
      <c r="R180" s="235">
        <f>Q180*H180</f>
        <v>0.055500000000000001</v>
      </c>
      <c r="S180" s="235">
        <v>0</v>
      </c>
      <c r="T180" s="236">
        <f>S180*H180</f>
        <v>0</v>
      </c>
      <c r="U180" s="37"/>
      <c r="V180" s="37"/>
      <c r="W180" s="37"/>
      <c r="X180" s="37"/>
      <c r="Y180" s="37"/>
      <c r="Z180" s="37"/>
      <c r="AA180" s="37"/>
      <c r="AB180" s="37"/>
      <c r="AC180" s="37"/>
      <c r="AD180" s="37"/>
      <c r="AE180" s="37"/>
      <c r="AR180" s="237" t="s">
        <v>275</v>
      </c>
      <c r="AT180" s="237" t="s">
        <v>373</v>
      </c>
      <c r="AU180" s="237" t="s">
        <v>87</v>
      </c>
      <c r="AY180" s="16" t="s">
        <v>131</v>
      </c>
      <c r="BE180" s="238">
        <f>IF(N180="základní",J180,0)</f>
        <v>0</v>
      </c>
      <c r="BF180" s="238">
        <f>IF(N180="snížená",J180,0)</f>
        <v>0</v>
      </c>
      <c r="BG180" s="238">
        <f>IF(N180="zákl. přenesená",J180,0)</f>
        <v>0</v>
      </c>
      <c r="BH180" s="238">
        <f>IF(N180="sníž. přenesená",J180,0)</f>
        <v>0</v>
      </c>
      <c r="BI180" s="238">
        <f>IF(N180="nulová",J180,0)</f>
        <v>0</v>
      </c>
      <c r="BJ180" s="16" t="s">
        <v>85</v>
      </c>
      <c r="BK180" s="238">
        <f>ROUND(I180*H180,2)</f>
        <v>0</v>
      </c>
      <c r="BL180" s="16" t="s">
        <v>210</v>
      </c>
      <c r="BM180" s="237" t="s">
        <v>832</v>
      </c>
    </row>
    <row r="181" s="2" customFormat="1" ht="16.5" customHeight="1">
      <c r="A181" s="37"/>
      <c r="B181" s="38"/>
      <c r="C181" s="267" t="s">
        <v>265</v>
      </c>
      <c r="D181" s="267" t="s">
        <v>373</v>
      </c>
      <c r="E181" s="268" t="s">
        <v>833</v>
      </c>
      <c r="F181" s="269" t="s">
        <v>834</v>
      </c>
      <c r="G181" s="270" t="s">
        <v>155</v>
      </c>
      <c r="H181" s="271">
        <v>143</v>
      </c>
      <c r="I181" s="272"/>
      <c r="J181" s="273">
        <f>ROUND(I181*H181,2)</f>
        <v>0</v>
      </c>
      <c r="K181" s="269" t="s">
        <v>1</v>
      </c>
      <c r="L181" s="274"/>
      <c r="M181" s="275" t="s">
        <v>1</v>
      </c>
      <c r="N181" s="276" t="s">
        <v>43</v>
      </c>
      <c r="O181" s="90"/>
      <c r="P181" s="235">
        <f>O181*H181</f>
        <v>0</v>
      </c>
      <c r="Q181" s="235">
        <v>0.0015</v>
      </c>
      <c r="R181" s="235">
        <f>Q181*H181</f>
        <v>0.2145</v>
      </c>
      <c r="S181" s="235">
        <v>0</v>
      </c>
      <c r="T181" s="236">
        <f>S181*H181</f>
        <v>0</v>
      </c>
      <c r="U181" s="37"/>
      <c r="V181" s="37"/>
      <c r="W181" s="37"/>
      <c r="X181" s="37"/>
      <c r="Y181" s="37"/>
      <c r="Z181" s="37"/>
      <c r="AA181" s="37"/>
      <c r="AB181" s="37"/>
      <c r="AC181" s="37"/>
      <c r="AD181" s="37"/>
      <c r="AE181" s="37"/>
      <c r="AR181" s="237" t="s">
        <v>275</v>
      </c>
      <c r="AT181" s="237" t="s">
        <v>373</v>
      </c>
      <c r="AU181" s="237" t="s">
        <v>87</v>
      </c>
      <c r="AY181" s="16" t="s">
        <v>131</v>
      </c>
      <c r="BE181" s="238">
        <f>IF(N181="základní",J181,0)</f>
        <v>0</v>
      </c>
      <c r="BF181" s="238">
        <f>IF(N181="snížená",J181,0)</f>
        <v>0</v>
      </c>
      <c r="BG181" s="238">
        <f>IF(N181="zákl. přenesená",J181,0)</f>
        <v>0</v>
      </c>
      <c r="BH181" s="238">
        <f>IF(N181="sníž. přenesená",J181,0)</f>
        <v>0</v>
      </c>
      <c r="BI181" s="238">
        <f>IF(N181="nulová",J181,0)</f>
        <v>0</v>
      </c>
      <c r="BJ181" s="16" t="s">
        <v>85</v>
      </c>
      <c r="BK181" s="238">
        <f>ROUND(I181*H181,2)</f>
        <v>0</v>
      </c>
      <c r="BL181" s="16" t="s">
        <v>210</v>
      </c>
      <c r="BM181" s="237" t="s">
        <v>835</v>
      </c>
    </row>
    <row r="182" s="2" customFormat="1" ht="16.5" customHeight="1">
      <c r="A182" s="37"/>
      <c r="B182" s="38"/>
      <c r="C182" s="267" t="s">
        <v>270</v>
      </c>
      <c r="D182" s="267" t="s">
        <v>373</v>
      </c>
      <c r="E182" s="268" t="s">
        <v>836</v>
      </c>
      <c r="F182" s="269" t="s">
        <v>837</v>
      </c>
      <c r="G182" s="270" t="s">
        <v>155</v>
      </c>
      <c r="H182" s="271">
        <v>134</v>
      </c>
      <c r="I182" s="272"/>
      <c r="J182" s="273">
        <f>ROUND(I182*H182,2)</f>
        <v>0</v>
      </c>
      <c r="K182" s="269" t="s">
        <v>1</v>
      </c>
      <c r="L182" s="274"/>
      <c r="M182" s="275" t="s">
        <v>1</v>
      </c>
      <c r="N182" s="276" t="s">
        <v>43</v>
      </c>
      <c r="O182" s="90"/>
      <c r="P182" s="235">
        <f>O182*H182</f>
        <v>0</v>
      </c>
      <c r="Q182" s="235">
        <v>0.0015</v>
      </c>
      <c r="R182" s="235">
        <f>Q182*H182</f>
        <v>0.20100000000000001</v>
      </c>
      <c r="S182" s="235">
        <v>0</v>
      </c>
      <c r="T182" s="236">
        <f>S182*H182</f>
        <v>0</v>
      </c>
      <c r="U182" s="37"/>
      <c r="V182" s="37"/>
      <c r="W182" s="37"/>
      <c r="X182" s="37"/>
      <c r="Y182" s="37"/>
      <c r="Z182" s="37"/>
      <c r="AA182" s="37"/>
      <c r="AB182" s="37"/>
      <c r="AC182" s="37"/>
      <c r="AD182" s="37"/>
      <c r="AE182" s="37"/>
      <c r="AR182" s="237" t="s">
        <v>275</v>
      </c>
      <c r="AT182" s="237" t="s">
        <v>373</v>
      </c>
      <c r="AU182" s="237" t="s">
        <v>87</v>
      </c>
      <c r="AY182" s="16" t="s">
        <v>131</v>
      </c>
      <c r="BE182" s="238">
        <f>IF(N182="základní",J182,0)</f>
        <v>0</v>
      </c>
      <c r="BF182" s="238">
        <f>IF(N182="snížená",J182,0)</f>
        <v>0</v>
      </c>
      <c r="BG182" s="238">
        <f>IF(N182="zákl. přenesená",J182,0)</f>
        <v>0</v>
      </c>
      <c r="BH182" s="238">
        <f>IF(N182="sníž. přenesená",J182,0)</f>
        <v>0</v>
      </c>
      <c r="BI182" s="238">
        <f>IF(N182="nulová",J182,0)</f>
        <v>0</v>
      </c>
      <c r="BJ182" s="16" t="s">
        <v>85</v>
      </c>
      <c r="BK182" s="238">
        <f>ROUND(I182*H182,2)</f>
        <v>0</v>
      </c>
      <c r="BL182" s="16" t="s">
        <v>210</v>
      </c>
      <c r="BM182" s="237" t="s">
        <v>838</v>
      </c>
    </row>
    <row r="183" s="2" customFormat="1" ht="16.5" customHeight="1">
      <c r="A183" s="37"/>
      <c r="B183" s="38"/>
      <c r="C183" s="267" t="s">
        <v>275</v>
      </c>
      <c r="D183" s="267" t="s">
        <v>373</v>
      </c>
      <c r="E183" s="268" t="s">
        <v>839</v>
      </c>
      <c r="F183" s="269" t="s">
        <v>840</v>
      </c>
      <c r="G183" s="270" t="s">
        <v>155</v>
      </c>
      <c r="H183" s="271">
        <v>122</v>
      </c>
      <c r="I183" s="272"/>
      <c r="J183" s="273">
        <f>ROUND(I183*H183,2)</f>
        <v>0</v>
      </c>
      <c r="K183" s="269" t="s">
        <v>1</v>
      </c>
      <c r="L183" s="274"/>
      <c r="M183" s="275" t="s">
        <v>1</v>
      </c>
      <c r="N183" s="276" t="s">
        <v>43</v>
      </c>
      <c r="O183" s="90"/>
      <c r="P183" s="235">
        <f>O183*H183</f>
        <v>0</v>
      </c>
      <c r="Q183" s="235">
        <v>0.0015</v>
      </c>
      <c r="R183" s="235">
        <f>Q183*H183</f>
        <v>0.183</v>
      </c>
      <c r="S183" s="235">
        <v>0</v>
      </c>
      <c r="T183" s="236">
        <f>S183*H183</f>
        <v>0</v>
      </c>
      <c r="U183" s="37"/>
      <c r="V183" s="37"/>
      <c r="W183" s="37"/>
      <c r="X183" s="37"/>
      <c r="Y183" s="37"/>
      <c r="Z183" s="37"/>
      <c r="AA183" s="37"/>
      <c r="AB183" s="37"/>
      <c r="AC183" s="37"/>
      <c r="AD183" s="37"/>
      <c r="AE183" s="37"/>
      <c r="AR183" s="237" t="s">
        <v>275</v>
      </c>
      <c r="AT183" s="237" t="s">
        <v>373</v>
      </c>
      <c r="AU183" s="237" t="s">
        <v>87</v>
      </c>
      <c r="AY183" s="16" t="s">
        <v>131</v>
      </c>
      <c r="BE183" s="238">
        <f>IF(N183="základní",J183,0)</f>
        <v>0</v>
      </c>
      <c r="BF183" s="238">
        <f>IF(N183="snížená",J183,0)</f>
        <v>0</v>
      </c>
      <c r="BG183" s="238">
        <f>IF(N183="zákl. přenesená",J183,0)</f>
        <v>0</v>
      </c>
      <c r="BH183" s="238">
        <f>IF(N183="sníž. přenesená",J183,0)</f>
        <v>0</v>
      </c>
      <c r="BI183" s="238">
        <f>IF(N183="nulová",J183,0)</f>
        <v>0</v>
      </c>
      <c r="BJ183" s="16" t="s">
        <v>85</v>
      </c>
      <c r="BK183" s="238">
        <f>ROUND(I183*H183,2)</f>
        <v>0</v>
      </c>
      <c r="BL183" s="16" t="s">
        <v>210</v>
      </c>
      <c r="BM183" s="237" t="s">
        <v>841</v>
      </c>
    </row>
    <row r="184" s="2" customFormat="1" ht="16.5" customHeight="1">
      <c r="A184" s="37"/>
      <c r="B184" s="38"/>
      <c r="C184" s="267" t="s">
        <v>280</v>
      </c>
      <c r="D184" s="267" t="s">
        <v>373</v>
      </c>
      <c r="E184" s="268" t="s">
        <v>842</v>
      </c>
      <c r="F184" s="269" t="s">
        <v>843</v>
      </c>
      <c r="G184" s="270" t="s">
        <v>155</v>
      </c>
      <c r="H184" s="271">
        <v>32</v>
      </c>
      <c r="I184" s="272"/>
      <c r="J184" s="273">
        <f>ROUND(I184*H184,2)</f>
        <v>0</v>
      </c>
      <c r="K184" s="269" t="s">
        <v>1</v>
      </c>
      <c r="L184" s="274"/>
      <c r="M184" s="275" t="s">
        <v>1</v>
      </c>
      <c r="N184" s="276" t="s">
        <v>43</v>
      </c>
      <c r="O184" s="90"/>
      <c r="P184" s="235">
        <f>O184*H184</f>
        <v>0</v>
      </c>
      <c r="Q184" s="235">
        <v>0.0015</v>
      </c>
      <c r="R184" s="235">
        <f>Q184*H184</f>
        <v>0.048000000000000001</v>
      </c>
      <c r="S184" s="235">
        <v>0</v>
      </c>
      <c r="T184" s="236">
        <f>S184*H184</f>
        <v>0</v>
      </c>
      <c r="U184" s="37"/>
      <c r="V184" s="37"/>
      <c r="W184" s="37"/>
      <c r="X184" s="37"/>
      <c r="Y184" s="37"/>
      <c r="Z184" s="37"/>
      <c r="AA184" s="37"/>
      <c r="AB184" s="37"/>
      <c r="AC184" s="37"/>
      <c r="AD184" s="37"/>
      <c r="AE184" s="37"/>
      <c r="AR184" s="237" t="s">
        <v>275</v>
      </c>
      <c r="AT184" s="237" t="s">
        <v>373</v>
      </c>
      <c r="AU184" s="237" t="s">
        <v>87</v>
      </c>
      <c r="AY184" s="16" t="s">
        <v>131</v>
      </c>
      <c r="BE184" s="238">
        <f>IF(N184="základní",J184,0)</f>
        <v>0</v>
      </c>
      <c r="BF184" s="238">
        <f>IF(N184="snížená",J184,0)</f>
        <v>0</v>
      </c>
      <c r="BG184" s="238">
        <f>IF(N184="zákl. přenesená",J184,0)</f>
        <v>0</v>
      </c>
      <c r="BH184" s="238">
        <f>IF(N184="sníž. přenesená",J184,0)</f>
        <v>0</v>
      </c>
      <c r="BI184" s="238">
        <f>IF(N184="nulová",J184,0)</f>
        <v>0</v>
      </c>
      <c r="BJ184" s="16" t="s">
        <v>85</v>
      </c>
      <c r="BK184" s="238">
        <f>ROUND(I184*H184,2)</f>
        <v>0</v>
      </c>
      <c r="BL184" s="16" t="s">
        <v>210</v>
      </c>
      <c r="BM184" s="237" t="s">
        <v>844</v>
      </c>
    </row>
    <row r="185" s="2" customFormat="1" ht="24.15" customHeight="1">
      <c r="A185" s="37"/>
      <c r="B185" s="38"/>
      <c r="C185" s="226" t="s">
        <v>284</v>
      </c>
      <c r="D185" s="226" t="s">
        <v>133</v>
      </c>
      <c r="E185" s="227" t="s">
        <v>845</v>
      </c>
      <c r="F185" s="228" t="s">
        <v>846</v>
      </c>
      <c r="G185" s="229" t="s">
        <v>136</v>
      </c>
      <c r="H185" s="230">
        <v>158</v>
      </c>
      <c r="I185" s="231"/>
      <c r="J185" s="232">
        <f>ROUND(I185*H185,2)</f>
        <v>0</v>
      </c>
      <c r="K185" s="228" t="s">
        <v>137</v>
      </c>
      <c r="L185" s="43"/>
      <c r="M185" s="233" t="s">
        <v>1</v>
      </c>
      <c r="N185" s="234" t="s">
        <v>43</v>
      </c>
      <c r="O185" s="90"/>
      <c r="P185" s="235">
        <f>O185*H185</f>
        <v>0</v>
      </c>
      <c r="Q185" s="235">
        <v>0.0067499999999999999</v>
      </c>
      <c r="R185" s="235">
        <f>Q185*H185</f>
        <v>1.0665</v>
      </c>
      <c r="S185" s="235">
        <v>0</v>
      </c>
      <c r="T185" s="236">
        <f>S185*H185</f>
        <v>0</v>
      </c>
      <c r="U185" s="37"/>
      <c r="V185" s="37"/>
      <c r="W185" s="37"/>
      <c r="X185" s="37"/>
      <c r="Y185" s="37"/>
      <c r="Z185" s="37"/>
      <c r="AA185" s="37"/>
      <c r="AB185" s="37"/>
      <c r="AC185" s="37"/>
      <c r="AD185" s="37"/>
      <c r="AE185" s="37"/>
      <c r="AR185" s="237" t="s">
        <v>210</v>
      </c>
      <c r="AT185" s="237" t="s">
        <v>133</v>
      </c>
      <c r="AU185" s="237" t="s">
        <v>87</v>
      </c>
      <c r="AY185" s="16" t="s">
        <v>131</v>
      </c>
      <c r="BE185" s="238">
        <f>IF(N185="základní",J185,0)</f>
        <v>0</v>
      </c>
      <c r="BF185" s="238">
        <f>IF(N185="snížená",J185,0)</f>
        <v>0</v>
      </c>
      <c r="BG185" s="238">
        <f>IF(N185="zákl. přenesená",J185,0)</f>
        <v>0</v>
      </c>
      <c r="BH185" s="238">
        <f>IF(N185="sníž. přenesená",J185,0)</f>
        <v>0</v>
      </c>
      <c r="BI185" s="238">
        <f>IF(N185="nulová",J185,0)</f>
        <v>0</v>
      </c>
      <c r="BJ185" s="16" t="s">
        <v>85</v>
      </c>
      <c r="BK185" s="238">
        <f>ROUND(I185*H185,2)</f>
        <v>0</v>
      </c>
      <c r="BL185" s="16" t="s">
        <v>210</v>
      </c>
      <c r="BM185" s="237" t="s">
        <v>847</v>
      </c>
    </row>
    <row r="186" s="2" customFormat="1" ht="49.05" customHeight="1">
      <c r="A186" s="37"/>
      <c r="B186" s="38"/>
      <c r="C186" s="226" t="s">
        <v>306</v>
      </c>
      <c r="D186" s="226" t="s">
        <v>133</v>
      </c>
      <c r="E186" s="227" t="s">
        <v>848</v>
      </c>
      <c r="F186" s="228" t="s">
        <v>849</v>
      </c>
      <c r="G186" s="229" t="s">
        <v>356</v>
      </c>
      <c r="H186" s="230">
        <v>37.313000000000002</v>
      </c>
      <c r="I186" s="231"/>
      <c r="J186" s="232">
        <f>ROUND(I186*H186,2)</f>
        <v>0</v>
      </c>
      <c r="K186" s="228" t="s">
        <v>137</v>
      </c>
      <c r="L186" s="43"/>
      <c r="M186" s="233" t="s">
        <v>1</v>
      </c>
      <c r="N186" s="234" t="s">
        <v>43</v>
      </c>
      <c r="O186" s="90"/>
      <c r="P186" s="235">
        <f>O186*H186</f>
        <v>0</v>
      </c>
      <c r="Q186" s="235">
        <v>0</v>
      </c>
      <c r="R186" s="235">
        <f>Q186*H186</f>
        <v>0</v>
      </c>
      <c r="S186" s="235">
        <v>0</v>
      </c>
      <c r="T186" s="236">
        <f>S186*H186</f>
        <v>0</v>
      </c>
      <c r="U186" s="37"/>
      <c r="V186" s="37"/>
      <c r="W186" s="37"/>
      <c r="X186" s="37"/>
      <c r="Y186" s="37"/>
      <c r="Z186" s="37"/>
      <c r="AA186" s="37"/>
      <c r="AB186" s="37"/>
      <c r="AC186" s="37"/>
      <c r="AD186" s="37"/>
      <c r="AE186" s="37"/>
      <c r="AR186" s="237" t="s">
        <v>210</v>
      </c>
      <c r="AT186" s="237" t="s">
        <v>133</v>
      </c>
      <c r="AU186" s="237" t="s">
        <v>87</v>
      </c>
      <c r="AY186" s="16" t="s">
        <v>131</v>
      </c>
      <c r="BE186" s="238">
        <f>IF(N186="základní",J186,0)</f>
        <v>0</v>
      </c>
      <c r="BF186" s="238">
        <f>IF(N186="snížená",J186,0)</f>
        <v>0</v>
      </c>
      <c r="BG186" s="238">
        <f>IF(N186="zákl. přenesená",J186,0)</f>
        <v>0</v>
      </c>
      <c r="BH186" s="238">
        <f>IF(N186="sníž. přenesená",J186,0)</f>
        <v>0</v>
      </c>
      <c r="BI186" s="238">
        <f>IF(N186="nulová",J186,0)</f>
        <v>0</v>
      </c>
      <c r="BJ186" s="16" t="s">
        <v>85</v>
      </c>
      <c r="BK186" s="238">
        <f>ROUND(I186*H186,2)</f>
        <v>0</v>
      </c>
      <c r="BL186" s="16" t="s">
        <v>210</v>
      </c>
      <c r="BM186" s="237" t="s">
        <v>850</v>
      </c>
    </row>
    <row r="187" s="2" customFormat="1" ht="49.92" customHeight="1">
      <c r="A187" s="37"/>
      <c r="B187" s="38"/>
      <c r="C187" s="39"/>
      <c r="D187" s="39"/>
      <c r="E187" s="214" t="s">
        <v>358</v>
      </c>
      <c r="F187" s="214" t="s">
        <v>359</v>
      </c>
      <c r="G187" s="39"/>
      <c r="H187" s="39"/>
      <c r="I187" s="39"/>
      <c r="J187" s="199">
        <f>BK187</f>
        <v>0</v>
      </c>
      <c r="K187" s="39"/>
      <c r="L187" s="43"/>
      <c r="M187" s="242"/>
      <c r="N187" s="243"/>
      <c r="O187" s="90"/>
      <c r="P187" s="90"/>
      <c r="Q187" s="90"/>
      <c r="R187" s="90"/>
      <c r="S187" s="90"/>
      <c r="T187" s="91"/>
      <c r="U187" s="37"/>
      <c r="V187" s="37"/>
      <c r="W187" s="37"/>
      <c r="X187" s="37"/>
      <c r="Y187" s="37"/>
      <c r="Z187" s="37"/>
      <c r="AA187" s="37"/>
      <c r="AB187" s="37"/>
      <c r="AC187" s="37"/>
      <c r="AD187" s="37"/>
      <c r="AE187" s="37"/>
      <c r="AT187" s="16" t="s">
        <v>77</v>
      </c>
      <c r="AU187" s="16" t="s">
        <v>78</v>
      </c>
      <c r="AY187" s="16" t="s">
        <v>360</v>
      </c>
      <c r="BK187" s="238">
        <f>SUM(BK188:BK193)</f>
        <v>0</v>
      </c>
    </row>
    <row r="188" s="2" customFormat="1" ht="16.32" customHeight="1">
      <c r="A188" s="37"/>
      <c r="B188" s="38"/>
      <c r="C188" s="255" t="s">
        <v>1</v>
      </c>
      <c r="D188" s="255" t="s">
        <v>133</v>
      </c>
      <c r="E188" s="256" t="s">
        <v>1</v>
      </c>
      <c r="F188" s="257" t="s">
        <v>1</v>
      </c>
      <c r="G188" s="258" t="s">
        <v>1</v>
      </c>
      <c r="H188" s="259"/>
      <c r="I188" s="260"/>
      <c r="J188" s="261">
        <f>BK188</f>
        <v>0</v>
      </c>
      <c r="K188" s="262"/>
      <c r="L188" s="43"/>
      <c r="M188" s="263" t="s">
        <v>1</v>
      </c>
      <c r="N188" s="264" t="s">
        <v>43</v>
      </c>
      <c r="O188" s="90"/>
      <c r="P188" s="90"/>
      <c r="Q188" s="90"/>
      <c r="R188" s="90"/>
      <c r="S188" s="90"/>
      <c r="T188" s="91"/>
      <c r="U188" s="37"/>
      <c r="V188" s="37"/>
      <c r="W188" s="37"/>
      <c r="X188" s="37"/>
      <c r="Y188" s="37"/>
      <c r="Z188" s="37"/>
      <c r="AA188" s="37"/>
      <c r="AB188" s="37"/>
      <c r="AC188" s="37"/>
      <c r="AD188" s="37"/>
      <c r="AE188" s="37"/>
      <c r="AT188" s="16" t="s">
        <v>360</v>
      </c>
      <c r="AU188" s="16" t="s">
        <v>85</v>
      </c>
      <c r="AY188" s="16" t="s">
        <v>360</v>
      </c>
      <c r="BE188" s="238">
        <f>IF(N188="základní",J188,0)</f>
        <v>0</v>
      </c>
      <c r="BF188" s="238">
        <f>IF(N188="snížená",J188,0)</f>
        <v>0</v>
      </c>
      <c r="BG188" s="238">
        <f>IF(N188="zákl. přenesená",J188,0)</f>
        <v>0</v>
      </c>
      <c r="BH188" s="238">
        <f>IF(N188="sníž. přenesená",J188,0)</f>
        <v>0</v>
      </c>
      <c r="BI188" s="238">
        <f>IF(N188="nulová",J188,0)</f>
        <v>0</v>
      </c>
      <c r="BJ188" s="16" t="s">
        <v>85</v>
      </c>
      <c r="BK188" s="238">
        <f>I188*H188</f>
        <v>0</v>
      </c>
    </row>
    <row r="189" s="2" customFormat="1" ht="16.32" customHeight="1">
      <c r="A189" s="37"/>
      <c r="B189" s="38"/>
      <c r="C189" s="255" t="s">
        <v>1</v>
      </c>
      <c r="D189" s="255" t="s">
        <v>133</v>
      </c>
      <c r="E189" s="256" t="s">
        <v>1</v>
      </c>
      <c r="F189" s="257" t="s">
        <v>1</v>
      </c>
      <c r="G189" s="258" t="s">
        <v>1</v>
      </c>
      <c r="H189" s="259"/>
      <c r="I189" s="260"/>
      <c r="J189" s="261">
        <f>BK189</f>
        <v>0</v>
      </c>
      <c r="K189" s="262"/>
      <c r="L189" s="43"/>
      <c r="M189" s="263" t="s">
        <v>1</v>
      </c>
      <c r="N189" s="264" t="s">
        <v>43</v>
      </c>
      <c r="O189" s="90"/>
      <c r="P189" s="90"/>
      <c r="Q189" s="90"/>
      <c r="R189" s="90"/>
      <c r="S189" s="90"/>
      <c r="T189" s="91"/>
      <c r="U189" s="37"/>
      <c r="V189" s="37"/>
      <c r="W189" s="37"/>
      <c r="X189" s="37"/>
      <c r="Y189" s="37"/>
      <c r="Z189" s="37"/>
      <c r="AA189" s="37"/>
      <c r="AB189" s="37"/>
      <c r="AC189" s="37"/>
      <c r="AD189" s="37"/>
      <c r="AE189" s="37"/>
      <c r="AT189" s="16" t="s">
        <v>360</v>
      </c>
      <c r="AU189" s="16" t="s">
        <v>85</v>
      </c>
      <c r="AY189" s="16" t="s">
        <v>360</v>
      </c>
      <c r="BE189" s="238">
        <f>IF(N189="základní",J189,0)</f>
        <v>0</v>
      </c>
      <c r="BF189" s="238">
        <f>IF(N189="snížená",J189,0)</f>
        <v>0</v>
      </c>
      <c r="BG189" s="238">
        <f>IF(N189="zákl. přenesená",J189,0)</f>
        <v>0</v>
      </c>
      <c r="BH189" s="238">
        <f>IF(N189="sníž. přenesená",J189,0)</f>
        <v>0</v>
      </c>
      <c r="BI189" s="238">
        <f>IF(N189="nulová",J189,0)</f>
        <v>0</v>
      </c>
      <c r="BJ189" s="16" t="s">
        <v>85</v>
      </c>
      <c r="BK189" s="238">
        <f>I189*H189</f>
        <v>0</v>
      </c>
    </row>
    <row r="190" s="2" customFormat="1" ht="16.32" customHeight="1">
      <c r="A190" s="37"/>
      <c r="B190" s="38"/>
      <c r="C190" s="255" t="s">
        <v>1</v>
      </c>
      <c r="D190" s="255" t="s">
        <v>133</v>
      </c>
      <c r="E190" s="256" t="s">
        <v>1</v>
      </c>
      <c r="F190" s="257" t="s">
        <v>1</v>
      </c>
      <c r="G190" s="258" t="s">
        <v>1</v>
      </c>
      <c r="H190" s="259"/>
      <c r="I190" s="260"/>
      <c r="J190" s="261">
        <f>BK190</f>
        <v>0</v>
      </c>
      <c r="K190" s="262"/>
      <c r="L190" s="43"/>
      <c r="M190" s="263" t="s">
        <v>1</v>
      </c>
      <c r="N190" s="264" t="s">
        <v>43</v>
      </c>
      <c r="O190" s="90"/>
      <c r="P190" s="90"/>
      <c r="Q190" s="90"/>
      <c r="R190" s="90"/>
      <c r="S190" s="90"/>
      <c r="T190" s="91"/>
      <c r="U190" s="37"/>
      <c r="V190" s="37"/>
      <c r="W190" s="37"/>
      <c r="X190" s="37"/>
      <c r="Y190" s="37"/>
      <c r="Z190" s="37"/>
      <c r="AA190" s="37"/>
      <c r="AB190" s="37"/>
      <c r="AC190" s="37"/>
      <c r="AD190" s="37"/>
      <c r="AE190" s="37"/>
      <c r="AT190" s="16" t="s">
        <v>360</v>
      </c>
      <c r="AU190" s="16" t="s">
        <v>85</v>
      </c>
      <c r="AY190" s="16" t="s">
        <v>360</v>
      </c>
      <c r="BE190" s="238">
        <f>IF(N190="základní",J190,0)</f>
        <v>0</v>
      </c>
      <c r="BF190" s="238">
        <f>IF(N190="snížená",J190,0)</f>
        <v>0</v>
      </c>
      <c r="BG190" s="238">
        <f>IF(N190="zákl. přenesená",J190,0)</f>
        <v>0</v>
      </c>
      <c r="BH190" s="238">
        <f>IF(N190="sníž. přenesená",J190,0)</f>
        <v>0</v>
      </c>
      <c r="BI190" s="238">
        <f>IF(N190="nulová",J190,0)</f>
        <v>0</v>
      </c>
      <c r="BJ190" s="16" t="s">
        <v>85</v>
      </c>
      <c r="BK190" s="238">
        <f>I190*H190</f>
        <v>0</v>
      </c>
    </row>
    <row r="191" s="2" customFormat="1" ht="16.32" customHeight="1">
      <c r="A191" s="37"/>
      <c r="B191" s="38"/>
      <c r="C191" s="255" t="s">
        <v>1</v>
      </c>
      <c r="D191" s="255" t="s">
        <v>133</v>
      </c>
      <c r="E191" s="256" t="s">
        <v>1</v>
      </c>
      <c r="F191" s="257" t="s">
        <v>1</v>
      </c>
      <c r="G191" s="258" t="s">
        <v>1</v>
      </c>
      <c r="H191" s="259"/>
      <c r="I191" s="260"/>
      <c r="J191" s="261">
        <f>BK191</f>
        <v>0</v>
      </c>
      <c r="K191" s="262"/>
      <c r="L191" s="43"/>
      <c r="M191" s="263" t="s">
        <v>1</v>
      </c>
      <c r="N191" s="264" t="s">
        <v>43</v>
      </c>
      <c r="O191" s="90"/>
      <c r="P191" s="90"/>
      <c r="Q191" s="90"/>
      <c r="R191" s="90"/>
      <c r="S191" s="90"/>
      <c r="T191" s="91"/>
      <c r="U191" s="37"/>
      <c r="V191" s="37"/>
      <c r="W191" s="37"/>
      <c r="X191" s="37"/>
      <c r="Y191" s="37"/>
      <c r="Z191" s="37"/>
      <c r="AA191" s="37"/>
      <c r="AB191" s="37"/>
      <c r="AC191" s="37"/>
      <c r="AD191" s="37"/>
      <c r="AE191" s="37"/>
      <c r="AT191" s="16" t="s">
        <v>360</v>
      </c>
      <c r="AU191" s="16" t="s">
        <v>85</v>
      </c>
      <c r="AY191" s="16" t="s">
        <v>360</v>
      </c>
      <c r="BE191" s="238">
        <f>IF(N191="základní",J191,0)</f>
        <v>0</v>
      </c>
      <c r="BF191" s="238">
        <f>IF(N191="snížená",J191,0)</f>
        <v>0</v>
      </c>
      <c r="BG191" s="238">
        <f>IF(N191="zákl. přenesená",J191,0)</f>
        <v>0</v>
      </c>
      <c r="BH191" s="238">
        <f>IF(N191="sníž. přenesená",J191,0)</f>
        <v>0</v>
      </c>
      <c r="BI191" s="238">
        <f>IF(N191="nulová",J191,0)</f>
        <v>0</v>
      </c>
      <c r="BJ191" s="16" t="s">
        <v>85</v>
      </c>
      <c r="BK191" s="238">
        <f>I191*H191</f>
        <v>0</v>
      </c>
    </row>
    <row r="192" s="2" customFormat="1" ht="16.32" customHeight="1">
      <c r="A192" s="37"/>
      <c r="B192" s="38"/>
      <c r="C192" s="255" t="s">
        <v>1</v>
      </c>
      <c r="D192" s="255" t="s">
        <v>133</v>
      </c>
      <c r="E192" s="256" t="s">
        <v>1</v>
      </c>
      <c r="F192" s="257" t="s">
        <v>1</v>
      </c>
      <c r="G192" s="258" t="s">
        <v>1</v>
      </c>
      <c r="H192" s="259"/>
      <c r="I192" s="260"/>
      <c r="J192" s="261">
        <f>BK192</f>
        <v>0</v>
      </c>
      <c r="K192" s="262"/>
      <c r="L192" s="43"/>
      <c r="M192" s="263" t="s">
        <v>1</v>
      </c>
      <c r="N192" s="264" t="s">
        <v>43</v>
      </c>
      <c r="O192" s="90"/>
      <c r="P192" s="90"/>
      <c r="Q192" s="90"/>
      <c r="R192" s="90"/>
      <c r="S192" s="90"/>
      <c r="T192" s="91"/>
      <c r="U192" s="37"/>
      <c r="V192" s="37"/>
      <c r="W192" s="37"/>
      <c r="X192" s="37"/>
      <c r="Y192" s="37"/>
      <c r="Z192" s="37"/>
      <c r="AA192" s="37"/>
      <c r="AB192" s="37"/>
      <c r="AC192" s="37"/>
      <c r="AD192" s="37"/>
      <c r="AE192" s="37"/>
      <c r="AT192" s="16" t="s">
        <v>360</v>
      </c>
      <c r="AU192" s="16" t="s">
        <v>85</v>
      </c>
      <c r="AY192" s="16" t="s">
        <v>360</v>
      </c>
      <c r="BE192" s="238">
        <f>IF(N192="základní",J192,0)</f>
        <v>0</v>
      </c>
      <c r="BF192" s="238">
        <f>IF(N192="snížená",J192,0)</f>
        <v>0</v>
      </c>
      <c r="BG192" s="238">
        <f>IF(N192="zákl. přenesená",J192,0)</f>
        <v>0</v>
      </c>
      <c r="BH192" s="238">
        <f>IF(N192="sníž. přenesená",J192,0)</f>
        <v>0</v>
      </c>
      <c r="BI192" s="238">
        <f>IF(N192="nulová",J192,0)</f>
        <v>0</v>
      </c>
      <c r="BJ192" s="16" t="s">
        <v>85</v>
      </c>
      <c r="BK192" s="238">
        <f>I192*H192</f>
        <v>0</v>
      </c>
    </row>
    <row r="193" s="2" customFormat="1" ht="16.32" customHeight="1">
      <c r="A193" s="37"/>
      <c r="B193" s="38"/>
      <c r="C193" s="255" t="s">
        <v>1</v>
      </c>
      <c r="D193" s="255" t="s">
        <v>133</v>
      </c>
      <c r="E193" s="256" t="s">
        <v>1</v>
      </c>
      <c r="F193" s="257" t="s">
        <v>1</v>
      </c>
      <c r="G193" s="258" t="s">
        <v>1</v>
      </c>
      <c r="H193" s="259"/>
      <c r="I193" s="260"/>
      <c r="J193" s="261">
        <f>BK193</f>
        <v>0</v>
      </c>
      <c r="K193" s="262"/>
      <c r="L193" s="43"/>
      <c r="M193" s="263" t="s">
        <v>1</v>
      </c>
      <c r="N193" s="264" t="s">
        <v>43</v>
      </c>
      <c r="O193" s="265"/>
      <c r="P193" s="265"/>
      <c r="Q193" s="265"/>
      <c r="R193" s="265"/>
      <c r="S193" s="265"/>
      <c r="T193" s="266"/>
      <c r="U193" s="37"/>
      <c r="V193" s="37"/>
      <c r="W193" s="37"/>
      <c r="X193" s="37"/>
      <c r="Y193" s="37"/>
      <c r="Z193" s="37"/>
      <c r="AA193" s="37"/>
      <c r="AB193" s="37"/>
      <c r="AC193" s="37"/>
      <c r="AD193" s="37"/>
      <c r="AE193" s="37"/>
      <c r="AT193" s="16" t="s">
        <v>360</v>
      </c>
      <c r="AU193" s="16" t="s">
        <v>85</v>
      </c>
      <c r="AY193" s="16" t="s">
        <v>360</v>
      </c>
      <c r="BE193" s="238">
        <f>IF(N193="základní",J193,0)</f>
        <v>0</v>
      </c>
      <c r="BF193" s="238">
        <f>IF(N193="snížená",J193,0)</f>
        <v>0</v>
      </c>
      <c r="BG193" s="238">
        <f>IF(N193="zákl. přenesená",J193,0)</f>
        <v>0</v>
      </c>
      <c r="BH193" s="238">
        <f>IF(N193="sníž. přenesená",J193,0)</f>
        <v>0</v>
      </c>
      <c r="BI193" s="238">
        <f>IF(N193="nulová",J193,0)</f>
        <v>0</v>
      </c>
      <c r="BJ193" s="16" t="s">
        <v>85</v>
      </c>
      <c r="BK193" s="238">
        <f>I193*H193</f>
        <v>0</v>
      </c>
    </row>
    <row r="194" s="2" customFormat="1" ht="6.96" customHeight="1">
      <c r="A194" s="37"/>
      <c r="B194" s="65"/>
      <c r="C194" s="66"/>
      <c r="D194" s="66"/>
      <c r="E194" s="66"/>
      <c r="F194" s="66"/>
      <c r="G194" s="66"/>
      <c r="H194" s="66"/>
      <c r="I194" s="66"/>
      <c r="J194" s="66"/>
      <c r="K194" s="66"/>
      <c r="L194" s="43"/>
      <c r="M194" s="37"/>
      <c r="O194" s="37"/>
      <c r="P194" s="37"/>
      <c r="Q194" s="37"/>
      <c r="R194" s="37"/>
      <c r="S194" s="37"/>
      <c r="T194" s="37"/>
      <c r="U194" s="37"/>
      <c r="V194" s="37"/>
      <c r="W194" s="37"/>
      <c r="X194" s="37"/>
      <c r="Y194" s="37"/>
      <c r="Z194" s="37"/>
      <c r="AA194" s="37"/>
      <c r="AB194" s="37"/>
      <c r="AC194" s="37"/>
      <c r="AD194" s="37"/>
      <c r="AE194" s="37"/>
    </row>
  </sheetData>
  <sheetProtection sheet="1" autoFilter="0" formatColumns="0" formatRows="0" objects="1" scenarios="1" spinCount="100000" saltValue="D/p7pstkmzpF0oKGJA0M7d8RrGHYAjS8+sMWcXFkyPW/+EaKzsbaRWIDTC5Iv+rR6loULfPg5CCBqvu+ikPLPw==" hashValue="ZdZPL8Ddru0BqS8f2Qlv+gUWHioodzV5tWbn15upYTnVWo/lBjtjiNwsPsACnQv+AH9Z4oSGBYhDdpiHipp/Hw==" algorithmName="SHA-512" password="CC35"/>
  <autoFilter ref="C124:K193"/>
  <mergeCells count="12">
    <mergeCell ref="E7:H7"/>
    <mergeCell ref="E9:H9"/>
    <mergeCell ref="E11:H11"/>
    <mergeCell ref="E20:H20"/>
    <mergeCell ref="E29:H29"/>
    <mergeCell ref="E85:H85"/>
    <mergeCell ref="E87:H87"/>
    <mergeCell ref="E89:H89"/>
    <mergeCell ref="E113:H113"/>
    <mergeCell ref="E115:H115"/>
    <mergeCell ref="E117:H117"/>
    <mergeCell ref="L2:V2"/>
  </mergeCells>
  <dataValidations count="2">
    <dataValidation type="list" allowBlank="1" showInputMessage="1" showErrorMessage="1" error="Povoleny jsou hodnoty K, M." sqref="D188:D194">
      <formula1>"K, M"</formula1>
    </dataValidation>
    <dataValidation type="list" allowBlank="1" showInputMessage="1" showErrorMessage="1" error="Povoleny jsou hodnoty základní, snížená, zákl. přenesená, sníž. přenesená, nulová." sqref="N188:N194">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CLT01\Jana Janíková</dc:creator>
  <cp:lastModifiedBy>CLT01\Jana Janíková</cp:lastModifiedBy>
  <dcterms:created xsi:type="dcterms:W3CDTF">2023-03-23T12:38:45Z</dcterms:created>
  <dcterms:modified xsi:type="dcterms:W3CDTF">2023-03-23T12:38:52Z</dcterms:modified>
</cp:coreProperties>
</file>